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E02 - Etapa 02 - přístavb..." sheetId="2" r:id="rId2"/>
    <sheet name="VORN - Vedlejší a ostatní..." sheetId="3" r:id="rId3"/>
  </sheets>
  <definedNames>
    <definedName name="_xlnm.Print_Area" localSheetId="0">'Rekapitulace stavby'!$D$4:$AO$36,'Rekapitulace stavby'!$C$42:$AQ$57</definedName>
    <definedName name="_xlnm.Print_Titles" localSheetId="0">'Rekapitulace stavby'!$52:$52</definedName>
    <definedName name="_xlnm._FilterDatabase" localSheetId="1" hidden="1">'E02 - Etapa 02 - přístavb...'!$C$97:$K$466</definedName>
    <definedName name="_xlnm.Print_Area" localSheetId="1">'E02 - Etapa 02 - přístavb...'!$C$4:$J$39,'E02 - Etapa 02 - přístavb...'!$C$85:$K$466</definedName>
    <definedName name="_xlnm.Print_Titles" localSheetId="1">'E02 - Etapa 02 - přístavb...'!$97:$97</definedName>
    <definedName name="_xlnm._FilterDatabase" localSheetId="2" hidden="1">'VORN - Vedlejší a ostatní...'!$C$82:$K$93</definedName>
    <definedName name="_xlnm.Print_Area" localSheetId="2">'VORN - Vedlejší a ostatní...'!$C$4:$J$39,'VORN - Vedlejší a ostatní...'!$C$70:$K$93</definedName>
    <definedName name="_xlnm.Print_Titles" localSheetId="2">'VORN - Vedlejší a ostatní...'!$82:$82</definedName>
  </definedNames>
  <calcPr/>
</workbook>
</file>

<file path=xl/calcChain.xml><?xml version="1.0" encoding="utf-8"?>
<calcChain xmlns="http://schemas.openxmlformats.org/spreadsheetml/2006/main">
  <c i="3" l="1" r="J37"/>
  <c r="J36"/>
  <c i="1" r="AY56"/>
  <c i="3" r="J35"/>
  <c i="1" r="AX56"/>
  <c i="3" r="BI92"/>
  <c r="BH92"/>
  <c r="BG92"/>
  <c r="BF92"/>
  <c r="T92"/>
  <c r="T91"/>
  <c r="R92"/>
  <c r="R91"/>
  <c r="P92"/>
  <c r="P91"/>
  <c r="BI89"/>
  <c r="BH89"/>
  <c r="BG89"/>
  <c r="BF89"/>
  <c r="T89"/>
  <c r="T88"/>
  <c r="R89"/>
  <c r="R88"/>
  <c r="P89"/>
  <c r="P88"/>
  <c r="BI86"/>
  <c r="BH86"/>
  <c r="BG86"/>
  <c r="BF86"/>
  <c r="T86"/>
  <c r="T85"/>
  <c r="T84"/>
  <c r="T83"/>
  <c r="R86"/>
  <c r="R85"/>
  <c r="R84"/>
  <c r="R83"/>
  <c r="P86"/>
  <c r="P85"/>
  <c r="P84"/>
  <c r="P83"/>
  <c i="1" r="AU56"/>
  <c i="3" r="F77"/>
  <c r="E75"/>
  <c r="F52"/>
  <c r="E50"/>
  <c r="J24"/>
  <c r="E24"/>
  <c r="J80"/>
  <c r="J23"/>
  <c r="J21"/>
  <c r="E21"/>
  <c r="J54"/>
  <c r="J20"/>
  <c r="J18"/>
  <c r="E18"/>
  <c r="F80"/>
  <c r="J17"/>
  <c r="J15"/>
  <c r="E15"/>
  <c r="F54"/>
  <c r="J14"/>
  <c r="J12"/>
  <c r="J77"/>
  <c r="E7"/>
  <c r="E48"/>
  <c i="2" r="J455"/>
  <c r="J37"/>
  <c r="J36"/>
  <c i="1" r="AY55"/>
  <c i="2" r="J35"/>
  <c i="1" r="AX55"/>
  <c i="2" r="BI465"/>
  <c r="BH465"/>
  <c r="BG465"/>
  <c r="BF465"/>
  <c r="T465"/>
  <c r="R465"/>
  <c r="P465"/>
  <c r="BI461"/>
  <c r="BH461"/>
  <c r="BG461"/>
  <c r="BF461"/>
  <c r="T461"/>
  <c r="R461"/>
  <c r="P461"/>
  <c r="BI457"/>
  <c r="BH457"/>
  <c r="BG457"/>
  <c r="BF457"/>
  <c r="T457"/>
  <c r="R457"/>
  <c r="P457"/>
  <c r="J77"/>
  <c r="BI453"/>
  <c r="BH453"/>
  <c r="BG453"/>
  <c r="BF453"/>
  <c r="T453"/>
  <c r="R453"/>
  <c r="P453"/>
  <c r="BI452"/>
  <c r="BH452"/>
  <c r="BG452"/>
  <c r="BF452"/>
  <c r="T452"/>
  <c r="R452"/>
  <c r="P452"/>
  <c r="BI451"/>
  <c r="BH451"/>
  <c r="BG451"/>
  <c r="BF451"/>
  <c r="T451"/>
  <c r="R451"/>
  <c r="P451"/>
  <c r="BI450"/>
  <c r="BH450"/>
  <c r="BG450"/>
  <c r="BF450"/>
  <c r="T450"/>
  <c r="R450"/>
  <c r="P450"/>
  <c r="BI448"/>
  <c r="BH448"/>
  <c r="BG448"/>
  <c r="BF448"/>
  <c r="T448"/>
  <c r="R448"/>
  <c r="P448"/>
  <c r="BI445"/>
  <c r="BH445"/>
  <c r="BG445"/>
  <c r="BF445"/>
  <c r="T445"/>
  <c r="R445"/>
  <c r="P445"/>
  <c r="BI442"/>
  <c r="BH442"/>
  <c r="BG442"/>
  <c r="BF442"/>
  <c r="T442"/>
  <c r="R442"/>
  <c r="P442"/>
  <c r="BI440"/>
  <c r="BH440"/>
  <c r="BG440"/>
  <c r="BF440"/>
  <c r="T440"/>
  <c r="R440"/>
  <c r="P440"/>
  <c r="BI438"/>
  <c r="BH438"/>
  <c r="BG438"/>
  <c r="BF438"/>
  <c r="T438"/>
  <c r="R438"/>
  <c r="P438"/>
  <c r="BI433"/>
  <c r="BH433"/>
  <c r="BG433"/>
  <c r="BF433"/>
  <c r="T433"/>
  <c r="R433"/>
  <c r="P433"/>
  <c r="BI430"/>
  <c r="BH430"/>
  <c r="BG430"/>
  <c r="BF430"/>
  <c r="T430"/>
  <c r="R430"/>
  <c r="P430"/>
  <c r="BI428"/>
  <c r="BH428"/>
  <c r="BG428"/>
  <c r="BF428"/>
  <c r="T428"/>
  <c r="R428"/>
  <c r="P428"/>
  <c r="BI424"/>
  <c r="BH424"/>
  <c r="BG424"/>
  <c r="BF424"/>
  <c r="T424"/>
  <c r="R424"/>
  <c r="P424"/>
  <c r="BI421"/>
  <c r="BH421"/>
  <c r="BG421"/>
  <c r="BF421"/>
  <c r="T421"/>
  <c r="R421"/>
  <c r="P421"/>
  <c r="BI418"/>
  <c r="BH418"/>
  <c r="BG418"/>
  <c r="BF418"/>
  <c r="T418"/>
  <c r="R418"/>
  <c r="P418"/>
  <c r="BI411"/>
  <c r="BH411"/>
  <c r="BG411"/>
  <c r="BF411"/>
  <c r="T411"/>
  <c r="R411"/>
  <c r="P411"/>
  <c r="BI408"/>
  <c r="BH408"/>
  <c r="BG408"/>
  <c r="BF408"/>
  <c r="T408"/>
  <c r="R408"/>
  <c r="P408"/>
  <c r="BI403"/>
  <c r="BH403"/>
  <c r="BG403"/>
  <c r="BF403"/>
  <c r="T403"/>
  <c r="R403"/>
  <c r="P403"/>
  <c r="BI400"/>
  <c r="BH400"/>
  <c r="BG400"/>
  <c r="BF400"/>
  <c r="T400"/>
  <c r="R400"/>
  <c r="P400"/>
  <c r="BI398"/>
  <c r="BH398"/>
  <c r="BG398"/>
  <c r="BF398"/>
  <c r="T398"/>
  <c r="R398"/>
  <c r="P398"/>
  <c r="BI395"/>
  <c r="BH395"/>
  <c r="BG395"/>
  <c r="BF395"/>
  <c r="T395"/>
  <c r="R395"/>
  <c r="P395"/>
  <c r="BI393"/>
  <c r="BH393"/>
  <c r="BG393"/>
  <c r="BF393"/>
  <c r="T393"/>
  <c r="R393"/>
  <c r="P393"/>
  <c r="BI389"/>
  <c r="BH389"/>
  <c r="BG389"/>
  <c r="BF389"/>
  <c r="T389"/>
  <c r="R389"/>
  <c r="P389"/>
  <c r="BI387"/>
  <c r="BH387"/>
  <c r="BG387"/>
  <c r="BF387"/>
  <c r="T387"/>
  <c r="T386"/>
  <c r="R387"/>
  <c r="R386"/>
  <c r="P387"/>
  <c r="P386"/>
  <c r="BI384"/>
  <c r="BH384"/>
  <c r="BG384"/>
  <c r="BF384"/>
  <c r="T384"/>
  <c r="R384"/>
  <c r="P384"/>
  <c r="BI381"/>
  <c r="BH381"/>
  <c r="BG381"/>
  <c r="BF381"/>
  <c r="T381"/>
  <c r="R381"/>
  <c r="P381"/>
  <c r="BI377"/>
  <c r="BH377"/>
  <c r="BG377"/>
  <c r="BF377"/>
  <c r="T377"/>
  <c r="R377"/>
  <c r="P377"/>
  <c r="BI374"/>
  <c r="BH374"/>
  <c r="BG374"/>
  <c r="BF374"/>
  <c r="T374"/>
  <c r="R374"/>
  <c r="P374"/>
  <c r="BI370"/>
  <c r="BH370"/>
  <c r="BG370"/>
  <c r="BF370"/>
  <c r="T370"/>
  <c r="R370"/>
  <c r="P370"/>
  <c r="BI367"/>
  <c r="BH367"/>
  <c r="BG367"/>
  <c r="BF367"/>
  <c r="T367"/>
  <c r="R367"/>
  <c r="P367"/>
  <c r="BI362"/>
  <c r="BH362"/>
  <c r="BG362"/>
  <c r="BF362"/>
  <c r="T362"/>
  <c r="R362"/>
  <c r="P362"/>
  <c r="BI359"/>
  <c r="BH359"/>
  <c r="BG359"/>
  <c r="BF359"/>
  <c r="T359"/>
  <c r="R359"/>
  <c r="P359"/>
  <c r="BI354"/>
  <c r="BH354"/>
  <c r="BG354"/>
  <c r="BF354"/>
  <c r="T354"/>
  <c r="R354"/>
  <c r="P354"/>
  <c r="BI350"/>
  <c r="BH350"/>
  <c r="BG350"/>
  <c r="BF350"/>
  <c r="T350"/>
  <c r="T349"/>
  <c r="R350"/>
  <c r="R349"/>
  <c r="P350"/>
  <c r="P349"/>
  <c r="BI347"/>
  <c r="BH347"/>
  <c r="BG347"/>
  <c r="BF347"/>
  <c r="T347"/>
  <c r="R347"/>
  <c r="P347"/>
  <c r="BI345"/>
  <c r="BH345"/>
  <c r="BG345"/>
  <c r="BF345"/>
  <c r="T345"/>
  <c r="R345"/>
  <c r="P345"/>
  <c r="BI341"/>
  <c r="BH341"/>
  <c r="BG341"/>
  <c r="BF341"/>
  <c r="T341"/>
  <c r="R341"/>
  <c r="P341"/>
  <c r="BI339"/>
  <c r="BH339"/>
  <c r="BG339"/>
  <c r="BF339"/>
  <c r="T339"/>
  <c r="R339"/>
  <c r="P339"/>
  <c r="BI333"/>
  <c r="BH333"/>
  <c r="BG333"/>
  <c r="BF333"/>
  <c r="T333"/>
  <c r="R333"/>
  <c r="P333"/>
  <c r="BI328"/>
  <c r="BH328"/>
  <c r="BG328"/>
  <c r="BF328"/>
  <c r="T328"/>
  <c r="R328"/>
  <c r="P328"/>
  <c r="BI323"/>
  <c r="BH323"/>
  <c r="BG323"/>
  <c r="BF323"/>
  <c r="T323"/>
  <c r="R323"/>
  <c r="P323"/>
  <c r="BI321"/>
  <c r="BH321"/>
  <c r="BG321"/>
  <c r="BF321"/>
  <c r="T321"/>
  <c r="R321"/>
  <c r="P321"/>
  <c r="BI319"/>
  <c r="BH319"/>
  <c r="BG319"/>
  <c r="BF319"/>
  <c r="T319"/>
  <c r="R319"/>
  <c r="P319"/>
  <c r="BI317"/>
  <c r="BH317"/>
  <c r="BG317"/>
  <c r="BF317"/>
  <c r="T317"/>
  <c r="R317"/>
  <c r="P317"/>
  <c r="BI315"/>
  <c r="BH315"/>
  <c r="BG315"/>
  <c r="BF315"/>
  <c r="T315"/>
  <c r="R315"/>
  <c r="P315"/>
  <c r="BI313"/>
  <c r="BH313"/>
  <c r="BG313"/>
  <c r="BF313"/>
  <c r="T313"/>
  <c r="R313"/>
  <c r="P313"/>
  <c r="BI311"/>
  <c r="BH311"/>
  <c r="BG311"/>
  <c r="BF311"/>
  <c r="T311"/>
  <c r="R311"/>
  <c r="P311"/>
  <c r="BI310"/>
  <c r="BH310"/>
  <c r="BG310"/>
  <c r="BF310"/>
  <c r="T310"/>
  <c r="R310"/>
  <c r="P310"/>
  <c r="BI309"/>
  <c r="BH309"/>
  <c r="BG309"/>
  <c r="BF309"/>
  <c r="T309"/>
  <c r="R309"/>
  <c r="P309"/>
  <c r="BI308"/>
  <c r="BH308"/>
  <c r="BG308"/>
  <c r="BF308"/>
  <c r="T308"/>
  <c r="R308"/>
  <c r="P308"/>
  <c r="BI306"/>
  <c r="BH306"/>
  <c r="BG306"/>
  <c r="BF306"/>
  <c r="T306"/>
  <c r="R306"/>
  <c r="P306"/>
  <c r="BI304"/>
  <c r="BH304"/>
  <c r="BG304"/>
  <c r="BF304"/>
  <c r="T304"/>
  <c r="R304"/>
  <c r="P304"/>
  <c r="BI302"/>
  <c r="BH302"/>
  <c r="BG302"/>
  <c r="BF302"/>
  <c r="T302"/>
  <c r="R302"/>
  <c r="P302"/>
  <c r="BI300"/>
  <c r="BH300"/>
  <c r="BG300"/>
  <c r="BF300"/>
  <c r="T300"/>
  <c r="R300"/>
  <c r="P300"/>
  <c r="BI299"/>
  <c r="BH299"/>
  <c r="BG299"/>
  <c r="BF299"/>
  <c r="T299"/>
  <c r="R299"/>
  <c r="P299"/>
  <c r="BI297"/>
  <c r="BH297"/>
  <c r="BG297"/>
  <c r="BF297"/>
  <c r="T297"/>
  <c r="R297"/>
  <c r="P297"/>
  <c r="BI295"/>
  <c r="BH295"/>
  <c r="BG295"/>
  <c r="BF295"/>
  <c r="T295"/>
  <c r="R295"/>
  <c r="P295"/>
  <c r="BI293"/>
  <c r="BH293"/>
  <c r="BG293"/>
  <c r="BF293"/>
  <c r="T293"/>
  <c r="R293"/>
  <c r="P293"/>
  <c r="BI291"/>
  <c r="BH291"/>
  <c r="BG291"/>
  <c r="BF291"/>
  <c r="T291"/>
  <c r="R291"/>
  <c r="P291"/>
  <c r="BI289"/>
  <c r="BH289"/>
  <c r="BG289"/>
  <c r="BF289"/>
  <c r="T289"/>
  <c r="R289"/>
  <c r="P289"/>
  <c r="BI287"/>
  <c r="BH287"/>
  <c r="BG287"/>
  <c r="BF287"/>
  <c r="T287"/>
  <c r="R287"/>
  <c r="P287"/>
  <c r="BI285"/>
  <c r="BH285"/>
  <c r="BG285"/>
  <c r="BF285"/>
  <c r="T285"/>
  <c r="R285"/>
  <c r="P285"/>
  <c r="BI280"/>
  <c r="BH280"/>
  <c r="BG280"/>
  <c r="BF280"/>
  <c r="T280"/>
  <c r="R280"/>
  <c r="P280"/>
  <c r="BI278"/>
  <c r="BH278"/>
  <c r="BG278"/>
  <c r="BF278"/>
  <c r="T278"/>
  <c r="R278"/>
  <c r="P278"/>
  <c r="BI274"/>
  <c r="BH274"/>
  <c r="BG274"/>
  <c r="BF274"/>
  <c r="T274"/>
  <c r="R274"/>
  <c r="P274"/>
  <c r="BI270"/>
  <c r="BH270"/>
  <c r="BG270"/>
  <c r="BF270"/>
  <c r="T270"/>
  <c r="R270"/>
  <c r="P270"/>
  <c r="BI264"/>
  <c r="BH264"/>
  <c r="BG264"/>
  <c r="BF264"/>
  <c r="T264"/>
  <c r="R264"/>
  <c r="P264"/>
  <c r="BI259"/>
  <c r="BH259"/>
  <c r="BG259"/>
  <c r="BF259"/>
  <c r="T259"/>
  <c r="R259"/>
  <c r="P259"/>
  <c r="BI256"/>
  <c r="BH256"/>
  <c r="BG256"/>
  <c r="BF256"/>
  <c r="T256"/>
  <c r="R256"/>
  <c r="P256"/>
  <c r="BI253"/>
  <c r="BH253"/>
  <c r="BG253"/>
  <c r="BF253"/>
  <c r="T253"/>
  <c r="R253"/>
  <c r="P253"/>
  <c r="BI248"/>
  <c r="BH248"/>
  <c r="BG248"/>
  <c r="BF248"/>
  <c r="T248"/>
  <c r="R248"/>
  <c r="P248"/>
  <c r="BI243"/>
  <c r="BH243"/>
  <c r="BG243"/>
  <c r="BF243"/>
  <c r="T243"/>
  <c r="R243"/>
  <c r="P243"/>
  <c r="BI238"/>
  <c r="BH238"/>
  <c r="BG238"/>
  <c r="BF238"/>
  <c r="T238"/>
  <c r="R238"/>
  <c r="P238"/>
  <c r="BI234"/>
  <c r="BH234"/>
  <c r="BG234"/>
  <c r="BF234"/>
  <c r="T234"/>
  <c r="R234"/>
  <c r="P234"/>
  <c r="BI230"/>
  <c r="BH230"/>
  <c r="BG230"/>
  <c r="BF230"/>
  <c r="T230"/>
  <c r="R230"/>
  <c r="P230"/>
  <c r="BI219"/>
  <c r="BH219"/>
  <c r="BG219"/>
  <c r="BF219"/>
  <c r="T219"/>
  <c r="R219"/>
  <c r="P219"/>
  <c r="BI214"/>
  <c r="BH214"/>
  <c r="BG214"/>
  <c r="BF214"/>
  <c r="T214"/>
  <c r="R214"/>
  <c r="P214"/>
  <c r="BI209"/>
  <c r="BH209"/>
  <c r="BG209"/>
  <c r="BF209"/>
  <c r="T209"/>
  <c r="R209"/>
  <c r="P209"/>
  <c r="BI204"/>
  <c r="BH204"/>
  <c r="BG204"/>
  <c r="BF204"/>
  <c r="T204"/>
  <c r="R204"/>
  <c r="P204"/>
  <c r="BI200"/>
  <c r="BH200"/>
  <c r="BG200"/>
  <c r="BF200"/>
  <c r="T200"/>
  <c r="R200"/>
  <c r="P200"/>
  <c r="BI195"/>
  <c r="BH195"/>
  <c r="BG195"/>
  <c r="BF195"/>
  <c r="T195"/>
  <c r="R195"/>
  <c r="P195"/>
  <c r="BI191"/>
  <c r="BH191"/>
  <c r="BG191"/>
  <c r="BF191"/>
  <c r="T191"/>
  <c r="R191"/>
  <c r="P191"/>
  <c r="BI189"/>
  <c r="BH189"/>
  <c r="BG189"/>
  <c r="BF189"/>
  <c r="T189"/>
  <c r="R189"/>
  <c r="P189"/>
  <c r="BI185"/>
  <c r="BH185"/>
  <c r="BG185"/>
  <c r="BF185"/>
  <c r="T185"/>
  <c r="R185"/>
  <c r="P185"/>
  <c r="BI180"/>
  <c r="BH180"/>
  <c r="BG180"/>
  <c r="BF180"/>
  <c r="T180"/>
  <c r="R180"/>
  <c r="P180"/>
  <c r="BI176"/>
  <c r="BH176"/>
  <c r="BG176"/>
  <c r="BF176"/>
  <c r="T176"/>
  <c r="R176"/>
  <c r="P176"/>
  <c r="BI174"/>
  <c r="BH174"/>
  <c r="BG174"/>
  <c r="BF174"/>
  <c r="T174"/>
  <c r="R174"/>
  <c r="P174"/>
  <c r="BI170"/>
  <c r="BH170"/>
  <c r="BG170"/>
  <c r="BF170"/>
  <c r="T170"/>
  <c r="R170"/>
  <c r="P170"/>
  <c r="BI165"/>
  <c r="BH165"/>
  <c r="BG165"/>
  <c r="BF165"/>
  <c r="T165"/>
  <c r="R165"/>
  <c r="P165"/>
  <c r="BI163"/>
  <c r="BH163"/>
  <c r="BG163"/>
  <c r="BF163"/>
  <c r="T163"/>
  <c r="R163"/>
  <c r="P163"/>
  <c r="BI154"/>
  <c r="BH154"/>
  <c r="BG154"/>
  <c r="BF154"/>
  <c r="T154"/>
  <c r="R154"/>
  <c r="P154"/>
  <c r="BI152"/>
  <c r="BH152"/>
  <c r="BG152"/>
  <c r="BF152"/>
  <c r="T152"/>
  <c r="R152"/>
  <c r="P152"/>
  <c r="BI149"/>
  <c r="BH149"/>
  <c r="BG149"/>
  <c r="BF149"/>
  <c r="T149"/>
  <c r="R149"/>
  <c r="P149"/>
  <c r="BI146"/>
  <c r="BH146"/>
  <c r="BG146"/>
  <c r="BF146"/>
  <c r="T146"/>
  <c r="R146"/>
  <c r="P146"/>
  <c r="BI143"/>
  <c r="BH143"/>
  <c r="BG143"/>
  <c r="BF143"/>
  <c r="T143"/>
  <c r="R143"/>
  <c r="P143"/>
  <c r="BI139"/>
  <c r="BH139"/>
  <c r="BG139"/>
  <c r="BF139"/>
  <c r="T139"/>
  <c r="R139"/>
  <c r="P139"/>
  <c r="BI133"/>
  <c r="BH133"/>
  <c r="BG133"/>
  <c r="BF133"/>
  <c r="T133"/>
  <c r="R133"/>
  <c r="P133"/>
  <c r="BI128"/>
  <c r="BH128"/>
  <c r="BG128"/>
  <c r="BF128"/>
  <c r="T128"/>
  <c r="R128"/>
  <c r="P128"/>
  <c r="BI123"/>
  <c r="BH123"/>
  <c r="BG123"/>
  <c r="BF123"/>
  <c r="T123"/>
  <c r="R123"/>
  <c r="P123"/>
  <c r="BI119"/>
  <c r="BH119"/>
  <c r="BG119"/>
  <c r="BF119"/>
  <c r="T119"/>
  <c r="R119"/>
  <c r="P119"/>
  <c r="BI112"/>
  <c r="BH112"/>
  <c r="BG112"/>
  <c r="BF112"/>
  <c r="T112"/>
  <c r="R112"/>
  <c r="P112"/>
  <c r="BI107"/>
  <c r="BH107"/>
  <c r="BG107"/>
  <c r="BF107"/>
  <c r="T107"/>
  <c r="R107"/>
  <c r="P107"/>
  <c r="BI103"/>
  <c r="BH103"/>
  <c r="BG103"/>
  <c r="BF103"/>
  <c r="T103"/>
  <c r="R103"/>
  <c r="P103"/>
  <c r="BI101"/>
  <c r="BH101"/>
  <c r="BG101"/>
  <c r="BF101"/>
  <c r="T101"/>
  <c r="R101"/>
  <c r="P101"/>
  <c r="F92"/>
  <c r="E90"/>
  <c r="F52"/>
  <c r="E50"/>
  <c r="J24"/>
  <c r="E24"/>
  <c r="J95"/>
  <c r="J23"/>
  <c r="J21"/>
  <c r="E21"/>
  <c r="J94"/>
  <c r="J20"/>
  <c r="J18"/>
  <c r="E18"/>
  <c r="F95"/>
  <c r="J17"/>
  <c r="J15"/>
  <c r="E15"/>
  <c r="F94"/>
  <c r="J14"/>
  <c r="J12"/>
  <c r="J92"/>
  <c r="E7"/>
  <c r="E88"/>
  <c i="1" r="L50"/>
  <c r="AM50"/>
  <c r="AM49"/>
  <c r="L49"/>
  <c r="AM47"/>
  <c r="L47"/>
  <c r="L45"/>
  <c r="L44"/>
  <c i="2" r="BK440"/>
  <c r="BK347"/>
  <c r="BK306"/>
  <c r="J195"/>
  <c r="J152"/>
  <c r="J438"/>
  <c r="J309"/>
  <c r="J259"/>
  <c r="J107"/>
  <c r="J354"/>
  <c r="J291"/>
  <c r="J128"/>
  <c r="BK408"/>
  <c r="J319"/>
  <c r="BK204"/>
  <c r="BK438"/>
  <c r="BK319"/>
  <c r="J238"/>
  <c r="BK101"/>
  <c r="BK418"/>
  <c r="J333"/>
  <c r="BK214"/>
  <c r="BK457"/>
  <c r="J370"/>
  <c r="J289"/>
  <c r="BK152"/>
  <c i="1" r="AS54"/>
  <c i="2" r="J461"/>
  <c r="BK381"/>
  <c r="J248"/>
  <c r="J170"/>
  <c r="BK317"/>
  <c r="BK278"/>
  <c r="J174"/>
  <c r="J411"/>
  <c r="BK313"/>
  <c r="J204"/>
  <c r="BK451"/>
  <c r="J377"/>
  <c r="BK310"/>
  <c r="J234"/>
  <c r="BK445"/>
  <c r="J393"/>
  <c r="J300"/>
  <c r="BK189"/>
  <c r="J440"/>
  <c r="BK341"/>
  <c r="BK191"/>
  <c r="BK146"/>
  <c r="J400"/>
  <c r="BK291"/>
  <c r="BK234"/>
  <c r="J139"/>
  <c r="J418"/>
  <c r="J367"/>
  <c r="J295"/>
  <c i="3" r="J92"/>
  <c i="2" r="J430"/>
  <c r="J304"/>
  <c r="BK230"/>
  <c r="J452"/>
  <c r="BK350"/>
  <c r="BK287"/>
  <c r="J189"/>
  <c r="J450"/>
  <c r="J308"/>
  <c r="BK200"/>
  <c r="BK403"/>
  <c r="BK359"/>
  <c r="BK248"/>
  <c r="BK154"/>
  <c r="BK421"/>
  <c r="BK289"/>
  <c r="J119"/>
  <c r="BK395"/>
  <c r="J339"/>
  <c r="BK238"/>
  <c r="BK428"/>
  <c r="J359"/>
  <c r="J280"/>
  <c r="J165"/>
  <c r="BK442"/>
  <c r="BK339"/>
  <c r="J209"/>
  <c r="J398"/>
  <c r="J345"/>
  <c r="BK299"/>
  <c r="BK185"/>
  <c r="J123"/>
  <c r="BK323"/>
  <c r="BK293"/>
  <c r="J185"/>
  <c r="BK433"/>
  <c r="BK333"/>
  <c r="BK256"/>
  <c r="BK123"/>
  <c r="BK389"/>
  <c r="J311"/>
  <c r="BK170"/>
  <c r="J424"/>
  <c r="J321"/>
  <c r="J219"/>
  <c r="J453"/>
  <c r="BK354"/>
  <c r="J243"/>
  <c r="J163"/>
  <c r="BK393"/>
  <c r="J293"/>
  <c r="BK143"/>
  <c r="BK384"/>
  <c r="J154"/>
  <c i="3" r="BK92"/>
  <c i="2" r="J448"/>
  <c r="BK219"/>
  <c r="J421"/>
  <c r="J323"/>
  <c r="J230"/>
  <c r="BK448"/>
  <c r="BK362"/>
  <c r="J274"/>
  <c r="BK133"/>
  <c r="BK370"/>
  <c r="BK285"/>
  <c r="BK176"/>
  <c r="J451"/>
  <c r="BK315"/>
  <c r="BK174"/>
  <c r="J315"/>
  <c r="BK253"/>
  <c r="BK107"/>
  <c r="BK400"/>
  <c r="BK297"/>
  <c r="BK119"/>
  <c i="3" r="J86"/>
  <c i="2" r="J428"/>
  <c r="BK374"/>
  <c r="J317"/>
  <c r="BK259"/>
  <c r="J176"/>
  <c r="J442"/>
  <c r="J313"/>
  <c r="J278"/>
  <c r="J149"/>
  <c r="BK377"/>
  <c r="BK270"/>
  <c r="BK430"/>
  <c r="J341"/>
  <c r="J180"/>
  <c r="BK461"/>
  <c r="BK387"/>
  <c r="J287"/>
  <c r="BK139"/>
  <c r="J389"/>
  <c r="J306"/>
  <c r="BK165"/>
  <c r="BK424"/>
  <c r="BK311"/>
  <c r="BK243"/>
  <c r="BK128"/>
  <c r="BK411"/>
  <c r="BK300"/>
  <c r="J200"/>
  <c i="3" r="BK89"/>
  <c i="2" r="J465"/>
  <c r="J362"/>
  <c r="BK309"/>
  <c r="J253"/>
  <c r="J101"/>
  <c r="J374"/>
  <c r="BK304"/>
  <c r="J256"/>
  <c r="J103"/>
  <c r="J387"/>
  <c r="BK274"/>
  <c r="BK453"/>
  <c r="J384"/>
  <c r="J302"/>
  <c r="J214"/>
  <c r="BK149"/>
  <c r="J350"/>
  <c r="J270"/>
  <c r="BK163"/>
  <c r="J381"/>
  <c r="BK328"/>
  <c r="BK180"/>
  <c r="J445"/>
  <c r="BK321"/>
  <c r="BK264"/>
  <c r="J146"/>
  <c r="BK452"/>
  <c r="BK345"/>
  <c r="BK280"/>
  <c i="3" r="J89"/>
  <c i="2" r="BK450"/>
  <c r="BK367"/>
  <c r="J310"/>
  <c r="J285"/>
  <c r="BK112"/>
  <c r="J395"/>
  <c r="J297"/>
  <c r="BK195"/>
  <c r="J457"/>
  <c r="BK302"/>
  <c r="J133"/>
  <c r="J433"/>
  <c r="J328"/>
  <c r="J264"/>
  <c r="J347"/>
  <c r="BK209"/>
  <c r="BK465"/>
  <c r="J408"/>
  <c r="BK295"/>
  <c r="J112"/>
  <c r="BK398"/>
  <c r="BK308"/>
  <c r="J191"/>
  <c r="BK103"/>
  <c r="J403"/>
  <c r="J299"/>
  <c r="J143"/>
  <c i="3" r="BK86"/>
  <c i="2" l="1" r="BK169"/>
  <c r="J169"/>
  <c r="J62"/>
  <c r="R213"/>
  <c r="P284"/>
  <c r="T284"/>
  <c r="BK338"/>
  <c r="J338"/>
  <c r="J67"/>
  <c r="BK353"/>
  <c r="R388"/>
  <c r="BK423"/>
  <c r="J423"/>
  <c r="J74"/>
  <c r="P432"/>
  <c r="P456"/>
  <c r="P169"/>
  <c r="T213"/>
  <c r="BK284"/>
  <c r="J284"/>
  <c r="J65"/>
  <c r="R284"/>
  <c r="P338"/>
  <c r="P353"/>
  <c r="T388"/>
  <c r="P423"/>
  <c r="T423"/>
  <c r="P447"/>
  <c r="T447"/>
  <c r="T100"/>
  <c r="P213"/>
  <c r="R269"/>
  <c r="T303"/>
  <c r="T353"/>
  <c r="BK410"/>
  <c r="J410"/>
  <c r="J73"/>
  <c r="R432"/>
  <c r="BK456"/>
  <c r="J456"/>
  <c r="J78"/>
  <c r="BK100"/>
  <c r="J100"/>
  <c r="J61"/>
  <c r="BK213"/>
  <c r="J213"/>
  <c r="J63"/>
  <c r="T269"/>
  <c r="P303"/>
  <c r="T338"/>
  <c r="BK388"/>
  <c r="J388"/>
  <c r="J72"/>
  <c r="P410"/>
  <c r="T432"/>
  <c r="T456"/>
  <c r="P100"/>
  <c r="R169"/>
  <c r="BK269"/>
  <c r="J269"/>
  <c r="J64"/>
  <c r="R303"/>
  <c r="R353"/>
  <c r="R352"/>
  <c r="T410"/>
  <c r="R423"/>
  <c r="BK447"/>
  <c r="J447"/>
  <c r="J76"/>
  <c r="R447"/>
  <c r="R100"/>
  <c r="R99"/>
  <c r="R98"/>
  <c r="T169"/>
  <c r="P269"/>
  <c r="BK303"/>
  <c r="J303"/>
  <c r="J66"/>
  <c r="R338"/>
  <c r="P388"/>
  <c r="R410"/>
  <c r="BK432"/>
  <c r="J432"/>
  <c r="J75"/>
  <c r="R456"/>
  <c i="3" r="BK91"/>
  <c r="J91"/>
  <c r="J63"/>
  <c i="2" r="BK386"/>
  <c r="J386"/>
  <c r="J71"/>
  <c i="3" r="BK85"/>
  <c r="BK88"/>
  <c r="J88"/>
  <c r="J62"/>
  <c i="2" r="BK349"/>
  <c r="J349"/>
  <c r="J68"/>
  <c r="J353"/>
  <c r="J70"/>
  <c i="3" r="J52"/>
  <c r="BE86"/>
  <c r="F55"/>
  <c r="F79"/>
  <c r="BE89"/>
  <c r="E73"/>
  <c r="J79"/>
  <c r="J55"/>
  <c r="BE92"/>
  <c i="2" r="J52"/>
  <c r="BE101"/>
  <c r="BE139"/>
  <c r="BE149"/>
  <c r="BE191"/>
  <c r="BE219"/>
  <c r="BE234"/>
  <c r="BE243"/>
  <c r="BE259"/>
  <c r="BE306"/>
  <c r="BE311"/>
  <c r="BE315"/>
  <c r="BE328"/>
  <c r="BE374"/>
  <c r="BE395"/>
  <c r="BE433"/>
  <c r="BE438"/>
  <c r="BE450"/>
  <c r="J54"/>
  <c r="BE180"/>
  <c r="BE270"/>
  <c r="BE297"/>
  <c r="BE304"/>
  <c r="BE377"/>
  <c r="BE381"/>
  <c r="BE387"/>
  <c r="BE440"/>
  <c r="BE448"/>
  <c r="BE453"/>
  <c r="BE123"/>
  <c r="BE154"/>
  <c r="BE185"/>
  <c r="BE189"/>
  <c r="BE195"/>
  <c r="BE209"/>
  <c r="BE230"/>
  <c r="BE264"/>
  <c r="BE302"/>
  <c r="BE317"/>
  <c r="BE424"/>
  <c r="BE445"/>
  <c r="BE461"/>
  <c r="BE128"/>
  <c r="BE152"/>
  <c r="BE278"/>
  <c r="BE308"/>
  <c r="BE310"/>
  <c r="BE323"/>
  <c r="BE359"/>
  <c r="BE457"/>
  <c r="F54"/>
  <c r="BE119"/>
  <c r="BE165"/>
  <c r="BE238"/>
  <c r="BE253"/>
  <c r="BE256"/>
  <c r="BE291"/>
  <c r="BE293"/>
  <c r="BE321"/>
  <c r="BE345"/>
  <c r="BE347"/>
  <c r="BE354"/>
  <c r="BE367"/>
  <c r="BE421"/>
  <c r="BE442"/>
  <c r="E48"/>
  <c r="BE107"/>
  <c r="BE112"/>
  <c r="BE143"/>
  <c r="BE146"/>
  <c r="BE163"/>
  <c r="BE170"/>
  <c r="BE174"/>
  <c r="BE214"/>
  <c r="BE285"/>
  <c r="BE287"/>
  <c r="BE295"/>
  <c r="BE299"/>
  <c r="BE309"/>
  <c r="BE319"/>
  <c r="BE350"/>
  <c r="BE362"/>
  <c r="BE370"/>
  <c r="BE430"/>
  <c r="BE465"/>
  <c r="F55"/>
  <c r="BE133"/>
  <c r="BE176"/>
  <c r="BE200"/>
  <c r="BE204"/>
  <c r="BE248"/>
  <c r="BE280"/>
  <c r="BE289"/>
  <c r="BE300"/>
  <c r="BE333"/>
  <c r="BE339"/>
  <c r="BE341"/>
  <c r="BE384"/>
  <c r="BE398"/>
  <c r="BE400"/>
  <c r="BE411"/>
  <c r="BE418"/>
  <c r="BE428"/>
  <c r="J55"/>
  <c r="BE103"/>
  <c r="BE274"/>
  <c r="BE313"/>
  <c r="BE389"/>
  <c r="BE393"/>
  <c r="BE403"/>
  <c r="BE408"/>
  <c r="BE451"/>
  <c r="BE452"/>
  <c r="F36"/>
  <c i="1" r="BC55"/>
  <c i="2" r="F35"/>
  <c i="1" r="BB55"/>
  <c i="2" r="J34"/>
  <c i="1" r="AW55"/>
  <c i="3" r="F37"/>
  <c i="1" r="BD56"/>
  <c i="3" r="F35"/>
  <c i="1" r="BB56"/>
  <c i="3" r="F34"/>
  <c i="1" r="BA56"/>
  <c i="2" r="F34"/>
  <c i="1" r="BA55"/>
  <c i="2" r="F37"/>
  <c i="1" r="BD55"/>
  <c i="3" r="F36"/>
  <c i="1" r="BC56"/>
  <c i="3" r="J34"/>
  <c i="1" r="AW56"/>
  <c i="3" l="1" r="BK84"/>
  <c r="BK83"/>
  <c r="J83"/>
  <c r="J59"/>
  <c i="2" r="P99"/>
  <c r="T352"/>
  <c r="T99"/>
  <c r="T98"/>
  <c r="P352"/>
  <c r="BK352"/>
  <c r="J352"/>
  <c r="J69"/>
  <c r="BK99"/>
  <c r="J99"/>
  <c r="J60"/>
  <c i="3" r="J85"/>
  <c r="J61"/>
  <c i="2" r="BK98"/>
  <c r="J98"/>
  <c r="J59"/>
  <c r="J33"/>
  <c i="1" r="AV55"/>
  <c r="AT55"/>
  <c r="BC54"/>
  <c r="W32"/>
  <c i="3" r="J33"/>
  <c i="1" r="AV56"/>
  <c r="AT56"/>
  <c i="2" r="F33"/>
  <c i="1" r="AZ55"/>
  <c r="BD54"/>
  <c r="W33"/>
  <c i="3" r="F33"/>
  <c i="1" r="AZ56"/>
  <c r="BB54"/>
  <c r="AX54"/>
  <c r="BA54"/>
  <c r="AW54"/>
  <c r="AK30"/>
  <c i="2" l="1" r="P98"/>
  <c i="1" r="AU55"/>
  <c i="3" r="J84"/>
  <c r="J60"/>
  <c i="1" r="AU54"/>
  <c r="AZ54"/>
  <c r="W29"/>
  <c i="3" r="J30"/>
  <c i="1" r="AG56"/>
  <c i="2" r="J30"/>
  <c i="1" r="AG55"/>
  <c r="AG54"/>
  <c r="AK26"/>
  <c r="W30"/>
  <c r="W31"/>
  <c r="AY54"/>
  <c i="3" l="1" r="J39"/>
  <c i="2" r="J39"/>
  <c i="1" r="AN55"/>
  <c r="AN56"/>
  <c r="AV54"/>
  <c r="AK29"/>
  <c r="AK35"/>
  <c l="1" r="AT54"/>
  <c l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<sst xmlns="http://schemas.openxmlformats.org/spreadsheetml/2006/main">
  <si>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</si>
  <si>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</si>
  <si>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</si>
  <si>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</si>
  <si>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</si>
  <si>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{d7af1f24-d8f7-4b35-9074-f59b88080094}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</si>
  <si>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</si>
  <si>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</si>
  <si>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</si>
  <si>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</si>
  <si>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</si>
  <si>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</si>
  <si>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</si>
  <si>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</si>
  <si>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2024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</si>
  <si>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</si>
  <si>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</si>
  <si>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OÚMP - 2021_12_16 - rozpočet</t>
  </si>
  <si>
    <t>KSO:</t>
  </si>
  <si>
    <t/>
  </si>
  <si>
    <t>CC-CZ:</t>
  </si>
  <si>
    <t>Místo:</t>
  </si>
  <si>
    <t xml:space="preserve"> </t>
  </si>
  <si>
    <t>Datum:</t>
  </si>
  <si>
    <t>30. 1. 2024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</si>
  <si>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</si>
  <si>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</si>
  <si>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</si>
  <si>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</si>
  <si>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</si>
  <si>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</si>
  <si>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</si>
  <si>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</si>
  <si>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</si>
  <si>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</si>
  <si>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</si>
  <si>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</si>
  <si>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</si>
  <si>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</si>
  <si>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</si>
  <si>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</si>
  <si>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</si>
  <si>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</si>
  <si>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</si>
  <si>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</si>
  <si>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</si>
  <si>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</si>
  <si>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</si>
  <si>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</si>
  <si>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</si>
  <si>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</si>
  <si>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</si>
  <si>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</si>
  <si>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</si>
  <si>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</si>
  <si>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</si>
  <si>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</si>
  <si>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</si>
  <si>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</si>
  <si>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</si>
  <si>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</si>
  <si>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</si>
  <si>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</si>
  <si>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</si>
  <si>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</si>
  <si>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</si>
  <si>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</si>
  <si>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</si>
  <si>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</si>
  <si>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</si>
  <si>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</si>
  <si>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</si>
  <si>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</si>
  <si>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</si>
  <si>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E02</t>
  </si>
  <si>
    <t>Etapa 02 - přístavba objektu</t>
  </si>
  <si>
    <t>STA</t>
  </si>
  <si>
    <t>1</t>
  </si>
  <si>
    <t>{4d673231-08e9-464b-a03e-b3a7604d154d}</t>
  </si>
  <si>
    <t>2</t>
  </si>
  <si>
    <t>VORN</t>
  </si>
  <si>
    <t>Vedlejší a ostatní náklady</t>
  </si>
  <si>
    <t>{c0a4985f-1f64-4e0d-b4c6-e808f80e7fd7}</t>
  </si>
  <si>
    <t>KRYCÍ LIST SOUPISU PRACÍ</t>
  </si>
  <si>
    <t>Objekt:</t>
  </si>
  <si>
    <t>E02 - Etapa 02 - přístavba objektu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</si>
  <si>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</si>
  <si>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</si>
  <si>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</si>
  <si>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</si>
  <si>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</si>
  <si>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</si>
  <si>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</si>
  <si>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</si>
  <si>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</si>
  <si>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</si>
  <si>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</si>
  <si>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</si>
  <si>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</si>
  <si>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</si>
  <si>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</si>
  <si>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721 - Zdravotechnika - vnitřní kanalizace</t>
  </si>
  <si>
    <t xml:space="preserve">    762 - Konstrukce tesařské</t>
  </si>
  <si>
    <t xml:space="preserve">    763 - Konstrukce suché výstavby</t>
  </si>
  <si>
    <t xml:space="preserve">    764 - Konstrukce klempířské</t>
  </si>
  <si>
    <t xml:space="preserve">    765 - Krytina skládaná</t>
  </si>
  <si>
    <t xml:space="preserve">    766 - Konstrukce truhlářské</t>
  </si>
  <si>
    <t>M - Práce a dodávky M</t>
  </si>
  <si>
    <t>HZS - Hodinové zúčtovací sazby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</si>
  <si>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</si>
  <si>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</si>
  <si>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</si>
  <si>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</si>
  <si>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</si>
  <si>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</si>
  <si>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</si>
  <si>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</si>
  <si>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</si>
  <si>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</si>
  <si>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</si>
  <si>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</si>
  <si>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</si>
  <si>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</si>
  <si>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</si>
  <si>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</si>
  <si>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</si>
  <si>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226</t>
  </si>
  <si>
    <t>K</t>
  </si>
  <si>
    <t>113107344</t>
  </si>
  <si>
    <t>Odstranění podkladů nebo krytů strojně plochy jednotlivě do 50 m2 s přemístěním hmot na skládku na vzdálenost do 3 m nebo s naložením na dopravní prostředek živičných, o tl. vrstvy přes 150 do 200 mm</t>
  </si>
  <si>
    <t>m2</t>
  </si>
  <si>
    <t>CS ÚRS 2024 01</t>
  </si>
  <si>
    <t>4</t>
  </si>
  <si>
    <t>896297219</t>
  </si>
  <si>
    <t>Online PSC</t>
  </si>
  <si>
    <t>https://podminky.urs.cz/item/CS_URS_2024_01/113107344</t>
  </si>
  <si>
    <t>221</t>
  </si>
  <si>
    <t>115201601</t>
  </si>
  <si>
    <t>Odsávání a čerpání vody sběrným potrubím při snižování hladiny podzemní vody soustavou čerpacích jehel potrubím jmenovité světlosti DN do 200</t>
  </si>
  <si>
    <t>hod</t>
  </si>
  <si>
    <t>-2110261525</t>
  </si>
  <si>
    <t>https://podminky.urs.cz/item/CS_URS_2024_01/115201601</t>
  </si>
  <si>
    <t>VV</t>
  </si>
  <si>
    <t>vyčerpání jímky</t>
  </si>
  <si>
    <t>5</t>
  </si>
  <si>
    <t>121151103</t>
  </si>
  <si>
    <t>Sejmutí ornice plochy do 100 m2 tl vrstvy do 200 mm strojně</t>
  </si>
  <si>
    <t>https://podminky.urs.cz/item/CS_URS_2024_01/121151103</t>
  </si>
  <si>
    <t>v místě budoucí přístavby</t>
  </si>
  <si>
    <t>7*10</t>
  </si>
  <si>
    <t>Součet</t>
  </si>
  <si>
    <t>122251101</t>
  </si>
  <si>
    <t>Odkopávky a prokopávky nezapažené v hornině třídy těžitelnosti I skupiny 3 objem do 20 m3 strojně</t>
  </si>
  <si>
    <t>m3</t>
  </si>
  <si>
    <t>https://podminky.urs.cz/item/CS_URS_2024_01/122251101</t>
  </si>
  <si>
    <t>pro skladbu základové desky</t>
  </si>
  <si>
    <t>9,16*6,85*0,3</t>
  </si>
  <si>
    <t>stávající jímka</t>
  </si>
  <si>
    <t>30</t>
  </si>
  <si>
    <t>227</t>
  </si>
  <si>
    <t>131251102</t>
  </si>
  <si>
    <t>Hloubení nezapažených jam a zářezů strojně s urovnáním dna do předepsaného profilu a spádu v hornině třídy těžitelnosti I skupiny 3 přes 20 do 50 m3</t>
  </si>
  <si>
    <t>427189648</t>
  </si>
  <si>
    <t>https://podminky.urs.cz/item/CS_URS_2024_01/131251102</t>
  </si>
  <si>
    <t>nová jímka</t>
  </si>
  <si>
    <t>40</t>
  </si>
  <si>
    <t>3</t>
  </si>
  <si>
    <t>132251101</t>
  </si>
  <si>
    <t>Hloubení rýh nezapažených š do 800 mm v hornině třídy těžitelnosti I skupiny 3 objem do 20 m3 strojně</t>
  </si>
  <si>
    <t>6</t>
  </si>
  <si>
    <t>https://podminky.urs.cz/item/CS_URS_2024_01/132251101</t>
  </si>
  <si>
    <t>pro základové pasy objektu</t>
  </si>
  <si>
    <t>(6,85+6,85+9,16)*0,5*0,9</t>
  </si>
  <si>
    <t>153812111</t>
  </si>
  <si>
    <t>Trn z betonářské oceli včetně zainjektování D od 16 do 20 mm l přes 0,4 do 3 m</t>
  </si>
  <si>
    <t>kus</t>
  </si>
  <si>
    <t>8</t>
  </si>
  <si>
    <t>https://podminky.urs.cz/item/CS_URS_2024_01/153812111</t>
  </si>
  <si>
    <t>propojení nových základových pasů se stávajícím objektem</t>
  </si>
  <si>
    <t>4*2</t>
  </si>
  <si>
    <t>162211311</t>
  </si>
  <si>
    <t>Vodorovné přemístění výkopku z horniny třídy těžitelnosti I skupiny 1 až 3 stavebním kolečkem do 10 m</t>
  </si>
  <si>
    <t>10</t>
  </si>
  <si>
    <t>https://podminky.urs.cz/item/CS_URS_2024_01/162211311</t>
  </si>
  <si>
    <t>vnitrostaveništní přemístění výkopku</t>
  </si>
  <si>
    <t>70*0,2</t>
  </si>
  <si>
    <t>18,824+10,287</t>
  </si>
  <si>
    <t>162211319</t>
  </si>
  <si>
    <t>Příplatek k vodorovnému přemístění výkopku z horniny třídy těžitelnosti I skupiny 1 až 3 stavebním kolečkem ZKD 10 m</t>
  </si>
  <si>
    <t>https://podminky.urs.cz/item/CS_URS_2024_01/162211319</t>
  </si>
  <si>
    <t>43,111*2 "Přepočtené koeficientem množství</t>
  </si>
  <si>
    <t>228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</si>
  <si>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</si>
  <si>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</si>
  <si>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1775325966</t>
  </si>
  <si>
    <t>https://podminky.urs.cz/item/CS_URS_2024_01/162751117</t>
  </si>
  <si>
    <t>20+18,824+10,287</t>
  </si>
  <si>
    <t>231</t>
  </si>
  <si>
    <t>162751119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</si>
  <si>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</si>
  <si>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2090117535</t>
  </si>
  <si>
    <t>https://podminky.urs.cz/item/CS_URS_2024_01/162751119</t>
  </si>
  <si>
    <t>49,111*30</t>
  </si>
  <si>
    <t>230</t>
  </si>
  <si>
    <t>171201231</t>
  </si>
  <si>
    <t>Poplatek za uložení stavebního odpadu na recyklační skládce (skládkovné) zeminy a kamení zatříděného do Katalogu odpadů pod kódem 17 05 04</t>
  </si>
  <si>
    <t>t</t>
  </si>
  <si>
    <t>-1218600146</t>
  </si>
  <si>
    <t>https://podminky.urs.cz/item/CS_URS_2024_01/171201231</t>
  </si>
  <si>
    <t>49,111*1,6</t>
  </si>
  <si>
    <t>229</t>
  </si>
  <si>
    <t>171251201</t>
  </si>
  <si>
    <t>Uložení sypaniny na skládky nebo meziskládky bez hutnění s upravením uložené sypaniny do předepsaného tvaru</t>
  </si>
  <si>
    <t>-1180322223</t>
  </si>
  <si>
    <t>https://podminky.urs.cz/item/CS_URS_2024_01/171251201</t>
  </si>
  <si>
    <t>223</t>
  </si>
  <si>
    <t>174151101</t>
  </si>
  <si>
    <t>Zásyp sypaninou z jakékoliv horniny strojně s uložením výkopku ve vrstvách se zhutněním jam, šachet, rýh nebo kolem objektů v těchto vykopávkách</t>
  </si>
  <si>
    <t>-1780599558</t>
  </si>
  <si>
    <t>https://podminky.urs.cz/item/CS_URS_2024_01/174151101</t>
  </si>
  <si>
    <t>zasypání stávající jímky</t>
  </si>
  <si>
    <t>obsyp původní jímky</t>
  </si>
  <si>
    <t>obsyp nové jímky</t>
  </si>
  <si>
    <t>20</t>
  </si>
  <si>
    <t>224</t>
  </si>
  <si>
    <t>M</t>
  </si>
  <si>
    <t>58343930</t>
  </si>
  <si>
    <t>kamenivo drcené hrubé frakce 16/32</t>
  </si>
  <si>
    <t>785133979</t>
  </si>
  <si>
    <t>4*1,8 'Přepočtené koeficientem množství</t>
  </si>
  <si>
    <t>7</t>
  </si>
  <si>
    <t>181951112</t>
  </si>
  <si>
    <t>Úprava pláně v hornině třídy těžitelnosti I skupiny 1 až 3 se zhutněním strojně</t>
  </si>
  <si>
    <t>14</t>
  </si>
  <si>
    <t>https://podminky.urs.cz/item/CS_URS_2024_01/181951112</t>
  </si>
  <si>
    <t>6,85*9,16</t>
  </si>
  <si>
    <t>Zakládání</t>
  </si>
  <si>
    <t>271532212</t>
  </si>
  <si>
    <t>Podsyp pod základové konstrukce se zhutněním z hrubého kameniva frakce 16 až 32 mm</t>
  </si>
  <si>
    <t>16</t>
  </si>
  <si>
    <t>https://podminky.urs.cz/item/CS_URS_2024_01/271532212</t>
  </si>
  <si>
    <t>9,16*6,85*0,2</t>
  </si>
  <si>
    <t>233</t>
  </si>
  <si>
    <t>272362021</t>
  </si>
  <si>
    <t>Výztuž základů kleneb ze svařovaných sítí z drátů typu KARI</t>
  </si>
  <si>
    <t>-356954146</t>
  </si>
  <si>
    <t>https://podminky.urs.cz/item/CS_URS_2024_01/272362021</t>
  </si>
  <si>
    <t>232</t>
  </si>
  <si>
    <t>273321211</t>
  </si>
  <si>
    <t>Základy z betonu železového (bez výztuže) desky z betonu bez zvláštních nároků na prostředí tř. C 12/15</t>
  </si>
  <si>
    <t>-1127278087</t>
  </si>
  <si>
    <t>https://podminky.urs.cz/item/CS_URS_2024_01/273321211</t>
  </si>
  <si>
    <t>1,6*1,6*0,25</t>
  </si>
  <si>
    <t>9</t>
  </si>
  <si>
    <t>273321511</t>
  </si>
  <si>
    <t>Základové desky ze ŽB bez zvýšených nároků na prostředí tř. C 25/30</t>
  </si>
  <si>
    <t>18</t>
  </si>
  <si>
    <t>https://podminky.urs.cz/item/CS_URS_2024_01/273321511</t>
  </si>
  <si>
    <t>základová deska objektu přístavby</t>
  </si>
  <si>
    <t>273351121</t>
  </si>
  <si>
    <t>Zřízení bednění základových desek</t>
  </si>
  <si>
    <t>https://podminky.urs.cz/item/CS_URS_2024_01/273351121</t>
  </si>
  <si>
    <t>(9,16+6,85+6,85)*0,3</t>
  </si>
  <si>
    <t>11</t>
  </si>
  <si>
    <t>273351122</t>
  </si>
  <si>
    <t>Odstranění bednění základových desek</t>
  </si>
  <si>
    <t>22</t>
  </si>
  <si>
    <t>https://podminky.urs.cz/item/CS_URS_2024_01/273351122</t>
  </si>
  <si>
    <t>273362021</t>
  </si>
  <si>
    <t>Výztuž základových desek svařovanými sítěmi Kari</t>
  </si>
  <si>
    <t>24</t>
  </si>
  <si>
    <t>https://podminky.urs.cz/item/CS_URS_2024_01/273362021</t>
  </si>
  <si>
    <t>(9,16*6,85*0,00785*1,15)*2</t>
  </si>
  <si>
    <t>13</t>
  </si>
  <si>
    <t>274321511</t>
  </si>
  <si>
    <t>Základové pasy ze ŽB bez zvýšených nároků na prostředí tř. C 25/30</t>
  </si>
  <si>
    <t>26</t>
  </si>
  <si>
    <t>https://podminky.urs.cz/item/CS_URS_2024_01/274321511</t>
  </si>
  <si>
    <t>základové pasy objektu</t>
  </si>
  <si>
    <t>(6,85+6,85+9,16)*0,5*0,5</t>
  </si>
  <si>
    <t>274361821</t>
  </si>
  <si>
    <t>Výztuž základových pasů betonářskou ocelí 10 505 (R)</t>
  </si>
  <si>
    <t>28</t>
  </si>
  <si>
    <t>https://podminky.urs.cz/item/CS_URS_2024_01/274361821</t>
  </si>
  <si>
    <t>5,715*0,2</t>
  </si>
  <si>
    <t>15</t>
  </si>
  <si>
    <t>279113154</t>
  </si>
  <si>
    <t>Základová zeď tl přes 250 do 300 mm z tvárnic ztraceného bednění včetně výplně z betonu tř. C 25/30</t>
  </si>
  <si>
    <t>https://podminky.urs.cz/item/CS_URS_2024_01/279113154</t>
  </si>
  <si>
    <t>nadezdívka základových pasů ztrac.bedněním</t>
  </si>
  <si>
    <t>(6,85+6,85+9,16)*0,5</t>
  </si>
  <si>
    <t>279361821</t>
  </si>
  <si>
    <t>Výztuž základových zdí nosných betonářskou ocelí 10 505</t>
  </si>
  <si>
    <t>32</t>
  </si>
  <si>
    <t>https://podminky.urs.cz/item/CS_URS_2024_01/279361821</t>
  </si>
  <si>
    <t>11,43*0,3*0,1</t>
  </si>
  <si>
    <t>Svislé a kompletní konstrukce</t>
  </si>
  <si>
    <t>17</t>
  </si>
  <si>
    <t>311113154</t>
  </si>
  <si>
    <t>Nosná zeď tl přes 250 do 300 mm z hladkých tvárnic ztraceného bednění včetně výplně z betonu tř. C 25/30</t>
  </si>
  <si>
    <t>34</t>
  </si>
  <si>
    <t>https://podminky.urs.cz/item/CS_URS_2024_01/311113154</t>
  </si>
  <si>
    <t>pilíř u garážových vrat</t>
  </si>
  <si>
    <t>0,3*4,4</t>
  </si>
  <si>
    <t>311234061</t>
  </si>
  <si>
    <t>Zdivo jednovrstvé z cihel děrovaných přes P10 do P15 na maltu M5 tl 300 mm</t>
  </si>
  <si>
    <t>36</t>
  </si>
  <si>
    <t>https://podminky.urs.cz/item/CS_URS_2024_01/311234061</t>
  </si>
  <si>
    <t>obvodové zdivo přístavby</t>
  </si>
  <si>
    <t>(6,5+6,5+8,28)*4,4</t>
  </si>
  <si>
    <t>8,68*3</t>
  </si>
  <si>
    <t>odečet otvorů</t>
  </si>
  <si>
    <t>-1,2*1,25*2</t>
  </si>
  <si>
    <t>-6*2,96</t>
  </si>
  <si>
    <t>-0,9*1,25</t>
  </si>
  <si>
    <t>-1,1*2,13</t>
  </si>
  <si>
    <t>19</t>
  </si>
  <si>
    <t>311361821</t>
  </si>
  <si>
    <t>Výztuž nosných zdí betonářskou ocelí 10 505</t>
  </si>
  <si>
    <t>38</t>
  </si>
  <si>
    <t>https://podminky.urs.cz/item/CS_URS_2024_01/311361821</t>
  </si>
  <si>
    <t>1,32*0,3*0,1</t>
  </si>
  <si>
    <t>317168052</t>
  </si>
  <si>
    <t>Překlad keramický vysoký v 238 mm dl 1250 mm</t>
  </si>
  <si>
    <t>https://podminky.urs.cz/item/CS_URS_2024_01/317168052</t>
  </si>
  <si>
    <t>4*1</t>
  </si>
  <si>
    <t>317168053</t>
  </si>
  <si>
    <t>Překlad keramický vysoký v 238 mm dl 1500 mm</t>
  </si>
  <si>
    <t>42</t>
  </si>
  <si>
    <t>https://podminky.urs.cz/item/CS_URS_2024_01/317168053</t>
  </si>
  <si>
    <t>překlady ve zdivu přístavby</t>
  </si>
  <si>
    <t>4*3</t>
  </si>
  <si>
    <t>317234410</t>
  </si>
  <si>
    <t>Vyzdívka mezi nosníky z cihel pálených na MC</t>
  </si>
  <si>
    <t>44</t>
  </si>
  <si>
    <t>https://podminky.urs.cz/item/CS_URS_2024_01/317234410</t>
  </si>
  <si>
    <t>6,6*0,3*0,3</t>
  </si>
  <si>
    <t>1,9*0,3*0,3</t>
  </si>
  <si>
    <t>23</t>
  </si>
  <si>
    <t>317941123</t>
  </si>
  <si>
    <t>Osazování ocelových válcovaných nosníků na zdivu I, IE, U, UE nebo L přes č. 14 do č. 22 nebo výšky do 220 mm</t>
  </si>
  <si>
    <t>46</t>
  </si>
  <si>
    <t>https://podminky.urs.cz/item/CS_URS_2024_01/317941123</t>
  </si>
  <si>
    <t>"IPE 160" 7,6*0,0158</t>
  </si>
  <si>
    <t>"IPN 200" 19,8*0,0263</t>
  </si>
  <si>
    <t>13010722</t>
  </si>
  <si>
    <t>ocel profilová jakost S235JR (11 375) průřez I (IPN) 200</t>
  </si>
  <si>
    <t>48</t>
  </si>
  <si>
    <t>0,521*1,15 "Přepočtené koeficientem množství</t>
  </si>
  <si>
    <t>25</t>
  </si>
  <si>
    <t>13010748</t>
  </si>
  <si>
    <t>ocel profilová jakost S235JR (11 375) průřez IPE 160</t>
  </si>
  <si>
    <t>50</t>
  </si>
  <si>
    <t>0,12*1,15 "Přepočtené koeficientem množství</t>
  </si>
  <si>
    <t>317998111</t>
  </si>
  <si>
    <t>Tepelná izolace mezi překlady v 24 cm z EPS tl přes 30 do 50 mm</t>
  </si>
  <si>
    <t>m</t>
  </si>
  <si>
    <t>52</t>
  </si>
  <si>
    <t>https://podminky.urs.cz/item/CS_URS_2024_01/317998111</t>
  </si>
  <si>
    <t>izolace věnce</t>
  </si>
  <si>
    <t>(6,5+6,5+8,28)</t>
  </si>
  <si>
    <t>346244381</t>
  </si>
  <si>
    <t>Plentování jednostranné v do 200 mm válcovaných nosníků cihlami</t>
  </si>
  <si>
    <t>56</t>
  </si>
  <si>
    <t>https://podminky.urs.cz/item/CS_URS_2024_01/346244381</t>
  </si>
  <si>
    <t>19,8*0,2</t>
  </si>
  <si>
    <t>7,6*0,16</t>
  </si>
  <si>
    <t>Vodorovné konstrukce</t>
  </si>
  <si>
    <t>29</t>
  </si>
  <si>
    <t>417321515</t>
  </si>
  <si>
    <t>Ztužující pásy a věnce ze ŽB tř. C 25/30</t>
  </si>
  <si>
    <t>58</t>
  </si>
  <si>
    <t>https://podminky.urs.cz/item/CS_URS_2024_01/417321515</t>
  </si>
  <si>
    <t>(6,5+6,5+8,28)*0,25*0,25</t>
  </si>
  <si>
    <t>417351115</t>
  </si>
  <si>
    <t>Zřízení bednění ztužujících věnců</t>
  </si>
  <si>
    <t>60</t>
  </si>
  <si>
    <t>https://podminky.urs.cz/item/CS_URS_2024_01/417351115</t>
  </si>
  <si>
    <t>(6,5+6,5+8,28)*0,3*2</t>
  </si>
  <si>
    <t>31</t>
  </si>
  <si>
    <t>417351116</t>
  </si>
  <si>
    <t>Odstranění bednění ztužujících věnců</t>
  </si>
  <si>
    <t>62</t>
  </si>
  <si>
    <t>https://podminky.urs.cz/item/CS_URS_2024_01/417351116</t>
  </si>
  <si>
    <t>417361821</t>
  </si>
  <si>
    <t>Výztuž ztužujících pásů a věnců betonářskou ocelí 10 505</t>
  </si>
  <si>
    <t>64</t>
  </si>
  <si>
    <t>https://podminky.urs.cz/item/CS_URS_2024_01/417361821</t>
  </si>
  <si>
    <t>1,33*0,25</t>
  </si>
  <si>
    <t>Trubní vedení</t>
  </si>
  <si>
    <t>237</t>
  </si>
  <si>
    <t>871310320</t>
  </si>
  <si>
    <t>Montáž kanalizačního potrubí z polypropylenu PP hladkého plnostěnného SN 12 DN 150</t>
  </si>
  <si>
    <t>-1196657759</t>
  </si>
  <si>
    <t>https://podminky.urs.cz/item/CS_URS_2024_01/871310320</t>
  </si>
  <si>
    <t>238</t>
  </si>
  <si>
    <t>28617025</t>
  </si>
  <si>
    <t>trubka kanalizační PP plnostěnná třívrstvá DN 150x1000mm SN12</t>
  </si>
  <si>
    <t>-1761648967</t>
  </si>
  <si>
    <t>2,5*1,015 'Přepočtené koeficientem množství</t>
  </si>
  <si>
    <t>220</t>
  </si>
  <si>
    <t>890311811</t>
  </si>
  <si>
    <t>Bourání šachet a jímek ručně velikosti obestavěného prostoru do 1,5 m3 ze železobetonu</t>
  </si>
  <si>
    <t>117676267</t>
  </si>
  <si>
    <t>https://podminky.urs.cz/item/CS_URS_2024_01/890311811</t>
  </si>
  <si>
    <t>240</t>
  </si>
  <si>
    <t>892351111</t>
  </si>
  <si>
    <t>Tlakové zkoušky vodou na potrubí DN 150 nebo 200</t>
  </si>
  <si>
    <t>-928898105</t>
  </si>
  <si>
    <t>https://podminky.urs.cz/item/CS_URS_2024_01/892351111</t>
  </si>
  <si>
    <t>234</t>
  </si>
  <si>
    <t>894221318</t>
  </si>
  <si>
    <t>Šachty kanalizační z prostého betonu se zvýšenými nároky na prostředí tř. C 25/30 výšky vstupu do 1,50 m na stokách kruhových s kalovou jímkou ve dně šachty DN 1100 nebo 1200</t>
  </si>
  <si>
    <t>-44688715</t>
  </si>
  <si>
    <t>https://podminky.urs.cz/item/CS_URS_2024_01/894221318</t>
  </si>
  <si>
    <t>239</t>
  </si>
  <si>
    <t>894811113</t>
  </si>
  <si>
    <t>Revizní šachta z tvrdého PVC v otevřeném výkopu typ přímý (DN šachty/DN trubního vedení) DN 315/160, hloubka od 1360 do 1730 mm</t>
  </si>
  <si>
    <t>-2028661400</t>
  </si>
  <si>
    <t>https://podminky.urs.cz/item/CS_URS_2024_01/894811113</t>
  </si>
  <si>
    <t>243</t>
  </si>
  <si>
    <t>899101113</t>
  </si>
  <si>
    <t>Osazení poklopů litinových, ocelových nebo železobetonových bez rámů hmotnosti jednotlivě do 50 kg</t>
  </si>
  <si>
    <t>2004470307</t>
  </si>
  <si>
    <t>https://podminky.urs.cz/item/CS_URS_2024_01/899101113</t>
  </si>
  <si>
    <t>244</t>
  </si>
  <si>
    <t>28661776</t>
  </si>
  <si>
    <t>poklop šachtový litinový DN 425 do šachtové roury pro třídu zatížení A15</t>
  </si>
  <si>
    <t>-1923103714</t>
  </si>
  <si>
    <t>241</t>
  </si>
  <si>
    <t>899104112</t>
  </si>
  <si>
    <t>Osazení poklopů litinových, ocelových nebo železobetonových včetně rámů pro třídu zatížení D400, E600</t>
  </si>
  <si>
    <t>-2005703008</t>
  </si>
  <si>
    <t>https://podminky.urs.cz/item/CS_URS_2024_01/899104112</t>
  </si>
  <si>
    <t>242</t>
  </si>
  <si>
    <t>55241033</t>
  </si>
  <si>
    <t>poklop šachtový litinový kruhový DN 600 bez ventilace tř D400 v samonivelačním rámu pro intenzivní provoz</t>
  </si>
  <si>
    <t>-1051022150</t>
  </si>
  <si>
    <t>Ostatní konstrukce a práce, bourání</t>
  </si>
  <si>
    <t>225</t>
  </si>
  <si>
    <t>919735114</t>
  </si>
  <si>
    <t>Řezání stávajícího živičného krytu nebo podkladu hloubky přes 150 do 200 mm</t>
  </si>
  <si>
    <t>1255078992</t>
  </si>
  <si>
    <t>https://podminky.urs.cz/item/CS_URS_2024_01/919735114</t>
  </si>
  <si>
    <t>245</t>
  </si>
  <si>
    <t>935113111</t>
  </si>
  <si>
    <t>Osazení odvodňovacího polymerbetonového žlabu s krycím roštem šířky do 200 mm</t>
  </si>
  <si>
    <t>1809323724</t>
  </si>
  <si>
    <t>https://podminky.urs.cz/item/CS_URS_2024_01/935113111</t>
  </si>
  <si>
    <t>246</t>
  </si>
  <si>
    <t>59227102</t>
  </si>
  <si>
    <t>žlab odvodňovací z polymerbetonu bez spádu dna pozinkovaná hrana š 150mm</t>
  </si>
  <si>
    <t>1056472379</t>
  </si>
  <si>
    <t>247</t>
  </si>
  <si>
    <t>56241023</t>
  </si>
  <si>
    <t>rošt mřížkový B125 Pz pro žlab š 150mm</t>
  </si>
  <si>
    <t>127723551</t>
  </si>
  <si>
    <t>248</t>
  </si>
  <si>
    <t>59227022</t>
  </si>
  <si>
    <t>čelo plné na začátek a konec odvodňovacího žlabu polymerbeton pozink hrana š 150mm</t>
  </si>
  <si>
    <t>229853826</t>
  </si>
  <si>
    <t>49</t>
  </si>
  <si>
    <t>949101111</t>
  </si>
  <si>
    <t>Lešení pomocné pro objekty pozemních staveb s lešeňovou podlahou v do 1,9 m zatížení do 150 kg/m2</t>
  </si>
  <si>
    <t>98</t>
  </si>
  <si>
    <t>https://podminky.urs.cz/item/CS_URS_2024_01/949101111</t>
  </si>
  <si>
    <t>949101112</t>
  </si>
  <si>
    <t>Lešení pomocné pro objekty pozemních staveb s lešeňovou podlahou v přes 1,9 do 3,5 m zatížení do 150 kg/m2</t>
  </si>
  <si>
    <t>100</t>
  </si>
  <si>
    <t>https://podminky.urs.cz/item/CS_URS_2024_01/949101112</t>
  </si>
  <si>
    <t>51</t>
  </si>
  <si>
    <t>949111111</t>
  </si>
  <si>
    <t>Montáž lešení lehkého kozového trubkového v do 1,2 m</t>
  </si>
  <si>
    <t>sada</t>
  </si>
  <si>
    <t>102</t>
  </si>
  <si>
    <t>https://podminky.urs.cz/item/CS_URS_2024_01/949111111</t>
  </si>
  <si>
    <t>949111112</t>
  </si>
  <si>
    <t>Montáž lešení lehkého kozového trubkového v přes 1,2 do 1,9 m</t>
  </si>
  <si>
    <t>104</t>
  </si>
  <si>
    <t>https://podminky.urs.cz/item/CS_URS_2024_01/949111112</t>
  </si>
  <si>
    <t>53</t>
  </si>
  <si>
    <t>949111113</t>
  </si>
  <si>
    <t>Montáž lešení lehkého kozového trubkového v přes 1,9 do 2,5 m</t>
  </si>
  <si>
    <t>106</t>
  </si>
  <si>
    <t>https://podminky.urs.cz/item/CS_URS_2024_01/949111113</t>
  </si>
  <si>
    <t>54</t>
  </si>
  <si>
    <t>952901114</t>
  </si>
  <si>
    <t>Vyčištění budov bytové a občanské výstavby při výšce podlaží přes 4 m</t>
  </si>
  <si>
    <t>108</t>
  </si>
  <si>
    <t>https://podminky.urs.cz/item/CS_URS_2024_01/952901114</t>
  </si>
  <si>
    <t>57</t>
  </si>
  <si>
    <t>971033681</t>
  </si>
  <si>
    <t>Vybourání otvorů ve zdivu cihelném pl do 4 m2 na MVC nebo MV tl do 900 mm</t>
  </si>
  <si>
    <t>114</t>
  </si>
  <si>
    <t>https://podminky.urs.cz/item/CS_URS_2024_01/971033681</t>
  </si>
  <si>
    <t>probourání nového otvoru do přístavby</t>
  </si>
  <si>
    <t>1,55*2,36*0,65</t>
  </si>
  <si>
    <t>974031666</t>
  </si>
  <si>
    <t>Vysekání rýh ve zdivu cihelném pro vtahování nosníků hl do 150 mm v do 250 mm</t>
  </si>
  <si>
    <t>116</t>
  </si>
  <si>
    <t>https://podminky.urs.cz/item/CS_URS_2024_01/974031666</t>
  </si>
  <si>
    <t>6,6*3</t>
  </si>
  <si>
    <t>1,9*4</t>
  </si>
  <si>
    <t>978013191</t>
  </si>
  <si>
    <t>Otlučení (osekání) vnitřní vápenné nebo vápenocementové omítky stěn v rozsahu přes 50 do 100 %</t>
  </si>
  <si>
    <t>120</t>
  </si>
  <si>
    <t>https://podminky.urs.cz/item/CS_URS_2024_01/978013191</t>
  </si>
  <si>
    <t>omítka původní stěny</t>
  </si>
  <si>
    <t>8,28*4</t>
  </si>
  <si>
    <t>997</t>
  </si>
  <si>
    <t>Přesun sutě</t>
  </si>
  <si>
    <t>61</t>
  </si>
  <si>
    <t>997013152</t>
  </si>
  <si>
    <t>Vnitrostaveništní doprava suti a vybouraných hmot pro budovy v přes 6 do 9 m s omezením mechanizace</t>
  </si>
  <si>
    <t>122</t>
  </si>
  <si>
    <t>https://podminky.urs.cz/item/CS_URS_2024_01/997013152</t>
  </si>
  <si>
    <t>997013509</t>
  </si>
  <si>
    <t>Příplatek k odvozu suti a vybouraných hmot na skládku ZKD 1 km přes 1 km</t>
  </si>
  <si>
    <t>124</t>
  </si>
  <si>
    <t>https://podminky.urs.cz/item/CS_URS_2024_01/997013509</t>
  </si>
  <si>
    <t>7,597*30 "Přepočtené koeficientem množství</t>
  </si>
  <si>
    <t>63</t>
  </si>
  <si>
    <t>997013511</t>
  </si>
  <si>
    <t>Odvoz suti a vybouraných hmot z meziskládky na skládku do 1 km s naložením a se složením</t>
  </si>
  <si>
    <t>126</t>
  </si>
  <si>
    <t>https://podminky.urs.cz/item/CS_URS_2024_01/997013511</t>
  </si>
  <si>
    <t>997013631</t>
  </si>
  <si>
    <t>Poplatek za uložení na skládce (skládkovné) stavebního odpadu směsného kód odpadu 17 09 04</t>
  </si>
  <si>
    <t>128</t>
  </si>
  <si>
    <t>https://podminky.urs.cz/item/CS_URS_2024_01/997013631</t>
  </si>
  <si>
    <t>998</t>
  </si>
  <si>
    <t>Přesun hmot</t>
  </si>
  <si>
    <t>65</t>
  </si>
  <si>
    <t>998017002</t>
  </si>
  <si>
    <t>Přesun hmot s omezením mechanizace pro budovy v přes 6 do 12 m</t>
  </si>
  <si>
    <t>CS ÚRS 2021 02</t>
  </si>
  <si>
    <t>130</t>
  </si>
  <si>
    <t>https://podminky.urs.cz/item/CS_URS_2021_02/998017002</t>
  </si>
  <si>
    <t>PSV</t>
  </si>
  <si>
    <t>Práce a dodávky PSV</t>
  </si>
  <si>
    <t>711</t>
  </si>
  <si>
    <t>Izolace proti vodě, vlhkosti a plynům</t>
  </si>
  <si>
    <t>66</t>
  </si>
  <si>
    <t>711111001</t>
  </si>
  <si>
    <t>Provedení izolace proti zemní vlhkosti vodorovné za studena nátěrem penetračním</t>
  </si>
  <si>
    <t>132</t>
  </si>
  <si>
    <t>https://podminky.urs.cz/item/CS_URS_2024_01/711111001</t>
  </si>
  <si>
    <t>HI základové desky</t>
  </si>
  <si>
    <t>9,16*6,85</t>
  </si>
  <si>
    <t>67</t>
  </si>
  <si>
    <t>11163150</t>
  </si>
  <si>
    <t>lak penetrační asfaltový</t>
  </si>
  <si>
    <t>134</t>
  </si>
  <si>
    <t>62,746*0,00033 "Přepočtené koeficientem množství</t>
  </si>
  <si>
    <t>68</t>
  </si>
  <si>
    <t>711112001</t>
  </si>
  <si>
    <t>Provedení izolace proti zemní vlhkosti svislé za studena nátěrem penetračním</t>
  </si>
  <si>
    <t>136</t>
  </si>
  <si>
    <t>https://podminky.urs.cz/item/CS_URS_2024_01/711112001</t>
  </si>
  <si>
    <t>HI základových pasů</t>
  </si>
  <si>
    <t>(9,16+6,85+6,85)*1</t>
  </si>
  <si>
    <t>69</t>
  </si>
  <si>
    <t>138</t>
  </si>
  <si>
    <t>22,86*0,00034 "Přepočtené koeficientem množství</t>
  </si>
  <si>
    <t>70</t>
  </si>
  <si>
    <t>711141559</t>
  </si>
  <si>
    <t>Provedení izolace proti zemní vlhkosti pásy přitavením vodorovné NAIP</t>
  </si>
  <si>
    <t>140</t>
  </si>
  <si>
    <t>https://podminky.urs.cz/item/CS_URS_2024_01/711141559</t>
  </si>
  <si>
    <t>62,746*2</t>
  </si>
  <si>
    <t>71</t>
  </si>
  <si>
    <t>62855001</t>
  </si>
  <si>
    <t>pás asfaltový natavitelný modifikovaný SBS tl 4,0mm s vložkou z polyesterové rohože a spalitelnou PE fólií nebo jemnozrnným minerálním posypem na horním povrchu</t>
  </si>
  <si>
    <t>142</t>
  </si>
  <si>
    <t>125,492*1,1655 "Přepočtené koeficientem množství</t>
  </si>
  <si>
    <t>72</t>
  </si>
  <si>
    <t>711142559</t>
  </si>
  <si>
    <t>Provedení izolace proti zemní vlhkosti pásy přitavením svislé NAIP</t>
  </si>
  <si>
    <t>144</t>
  </si>
  <si>
    <t>https://podminky.urs.cz/item/CS_URS_2024_01/711142559</t>
  </si>
  <si>
    <t>22,86*2</t>
  </si>
  <si>
    <t>73</t>
  </si>
  <si>
    <t>146</t>
  </si>
  <si>
    <t>45,72*1,221 "Přepočtené koeficientem množství</t>
  </si>
  <si>
    <t>74</t>
  </si>
  <si>
    <t>998711101</t>
  </si>
  <si>
    <t>Přesun hmot tonážní pro izolace proti vodě, vlhkosti a plynům v objektech v do 6 m</t>
  </si>
  <si>
    <t>148</t>
  </si>
  <si>
    <t>https://podminky.urs.cz/item/CS_URS_2024_01/998711101</t>
  </si>
  <si>
    <t>721</t>
  </si>
  <si>
    <t>Zdravotechnika - vnitřní kanalizace</t>
  </si>
  <si>
    <t>84</t>
  </si>
  <si>
    <t>721174004.R01</t>
  </si>
  <si>
    <t>Předpokládané dopojení žlabu před vjezdem do garáže</t>
  </si>
  <si>
    <t>soubor</t>
  </si>
  <si>
    <t>168</t>
  </si>
  <si>
    <t>762</t>
  </si>
  <si>
    <t>Konstrukce tesařské</t>
  </si>
  <si>
    <t>150</t>
  </si>
  <si>
    <t>762083111</t>
  </si>
  <si>
    <t>Impregnace řeziva proti dřevokaznému hmyzu a houbám máčením třída ohrožení 1 a 2</t>
  </si>
  <si>
    <t>300</t>
  </si>
  <si>
    <t>https://podminky.urs.cz/item/CS_URS_2024_01/762083111</t>
  </si>
  <si>
    <t>"krov" 3,368</t>
  </si>
  <si>
    <t>151</t>
  </si>
  <si>
    <t>762342211</t>
  </si>
  <si>
    <t>Montáž laťování na střechách jednoduchých sklonu do 60° osové vzdálenosti do 150 mm</t>
  </si>
  <si>
    <t>302</t>
  </si>
  <si>
    <t>https://podminky.urs.cz/item/CS_URS_2024_01/762342211</t>
  </si>
  <si>
    <t>152</t>
  </si>
  <si>
    <t>60514114</t>
  </si>
  <si>
    <t>řezivo jehličnaté lať impregnovaná dl 4 m</t>
  </si>
  <si>
    <t>304</t>
  </si>
  <si>
    <t>0,308*1,15 "Přepočtené koeficientem množství</t>
  </si>
  <si>
    <t>153</t>
  </si>
  <si>
    <t>762342441</t>
  </si>
  <si>
    <t>Montáž lišt trojúhelníkových sklonu do 60°</t>
  </si>
  <si>
    <t>306</t>
  </si>
  <si>
    <t>https://podminky.urs.cz/item/CS_URS_2024_01/762342441</t>
  </si>
  <si>
    <t>154</t>
  </si>
  <si>
    <t>308</t>
  </si>
  <si>
    <t>0,338*1,15 "Přepočtené koeficientem množství</t>
  </si>
  <si>
    <t>155</t>
  </si>
  <si>
    <t>762395000</t>
  </si>
  <si>
    <t>Spojovací prostředky krovů, bednění, laťování, nadstřešních konstrukcí</t>
  </si>
  <si>
    <t>310</t>
  </si>
  <si>
    <t>https://podminky.urs.cz/item/CS_URS_2024_01/762395000</t>
  </si>
  <si>
    <t>"latě+kontralatě" 0,354+0,389</t>
  </si>
  <si>
    <t>156</t>
  </si>
  <si>
    <t>998762102</t>
  </si>
  <si>
    <t>Přesun hmot tonážní pro kce tesařské v objektech v přes 6 do 12 m</t>
  </si>
  <si>
    <t>312</t>
  </si>
  <si>
    <t>https://podminky.urs.cz/item/CS_URS_2024_01/998762102</t>
  </si>
  <si>
    <t>763</t>
  </si>
  <si>
    <t>Konstrukce suché výstavby</t>
  </si>
  <si>
    <t>161</t>
  </si>
  <si>
    <t>763732114</t>
  </si>
  <si>
    <t>Montáž střešní konstrukce v do 10 m z příhradových vazníků konstrukční dl přes 9 do 12,5 m</t>
  </si>
  <si>
    <t>322</t>
  </si>
  <si>
    <t>https://podminky.urs.cz/item/CS_URS_2024_01/763732114</t>
  </si>
  <si>
    <t>konstrukcev krovu nad přístavbou</t>
  </si>
  <si>
    <t>8*9,76</t>
  </si>
  <si>
    <t>2*6,94</t>
  </si>
  <si>
    <t>10*2,5</t>
  </si>
  <si>
    <t>162</t>
  </si>
  <si>
    <t>60512201</t>
  </si>
  <si>
    <t>příhradový vazník sedlový sušený neimpregnovaný dl do 12,5m</t>
  </si>
  <si>
    <t>324</t>
  </si>
  <si>
    <t>116,96*1,02 "Přepočtené koeficientem množství</t>
  </si>
  <si>
    <t>163</t>
  </si>
  <si>
    <t>998763101</t>
  </si>
  <si>
    <t>Přesun hmot tonážní pro dřevostavby v objektech v přes 6 do 12 m</t>
  </si>
  <si>
    <t>326</t>
  </si>
  <si>
    <t>https://podminky.urs.cz/item/CS_URS_2024_01/998763101</t>
  </si>
  <si>
    <t>764</t>
  </si>
  <si>
    <t>Konstrukce klempířské</t>
  </si>
  <si>
    <t>165</t>
  </si>
  <si>
    <t>764541305</t>
  </si>
  <si>
    <t>Žlab podokapní půlkruhový z TiZn lesklého plechu rš 330 mm</t>
  </si>
  <si>
    <t>330</t>
  </si>
  <si>
    <t>https://podminky.urs.cz/item/CS_URS_2024_01/764541305</t>
  </si>
  <si>
    <t>2*6,95</t>
  </si>
  <si>
    <t>166</t>
  </si>
  <si>
    <t>764541346</t>
  </si>
  <si>
    <t>Kotlík oválný (trychtýřový) pro podokapní žlaby z TiZn lesklého plechu 330/100 mm</t>
  </si>
  <si>
    <t>332</t>
  </si>
  <si>
    <t>https://podminky.urs.cz/item/CS_URS_2024_01/764541346</t>
  </si>
  <si>
    <t>998764102</t>
  </si>
  <si>
    <t>Přesun hmot tonážní pro konstrukce klempířské v objektech v přes 6 do 12 m</t>
  </si>
  <si>
    <t>336</t>
  </si>
  <si>
    <t>https://podminky.urs.cz/item/CS_URS_2024_01/998764102</t>
  </si>
  <si>
    <t>765</t>
  </si>
  <si>
    <t>Krytina skládaná</t>
  </si>
  <si>
    <t>169</t>
  </si>
  <si>
    <t>765114011</t>
  </si>
  <si>
    <t>Krytina keramická bobrovka režná korunové krytí sklonu do 30° na sucho</t>
  </si>
  <si>
    <t>338</t>
  </si>
  <si>
    <t>https://podminky.urs.cz/item/CS_URS_2024_01/765114011</t>
  </si>
  <si>
    <t>střešní plášť přístavby</t>
  </si>
  <si>
    <t>5,6*7,62*2</t>
  </si>
  <si>
    <t>170</t>
  </si>
  <si>
    <t>765114311</t>
  </si>
  <si>
    <t>Krytina keramická bobrovka hřeben z hřebenáčů režných na sucho s větracím pásem olověným</t>
  </si>
  <si>
    <t>340</t>
  </si>
  <si>
    <t>https://podminky.urs.cz/item/CS_URS_2024_01/765114311</t>
  </si>
  <si>
    <t>171</t>
  </si>
  <si>
    <t>765191021</t>
  </si>
  <si>
    <t>Montáž pojistné hydroizolační nebo parotěsné fólie kladené ve sklonu přes 20° s lepenými spoji na krokve</t>
  </si>
  <si>
    <t>342</t>
  </si>
  <si>
    <t>https://podminky.urs.cz/item/CS_URS_2024_01/765191021</t>
  </si>
  <si>
    <t>172</t>
  </si>
  <si>
    <t>28329036</t>
  </si>
  <si>
    <t>fólie kontaktní difuzně propustná pro doplňkovou hydroizolační vrstvu, třívrstvá mikroporézní PP 150g/m2 s integrovanou samolepící páskou</t>
  </si>
  <si>
    <t>344</t>
  </si>
  <si>
    <t>85,344*1,1 "Přepočtené koeficientem množství</t>
  </si>
  <si>
    <t>173</t>
  </si>
  <si>
    <t>998765102</t>
  </si>
  <si>
    <t>Přesun hmot tonážní pro krytiny skládané v objektech v přes 6 do 12 m</t>
  </si>
  <si>
    <t>346</t>
  </si>
  <si>
    <t>https://podminky.urs.cz/item/CS_URS_2024_01/998765102</t>
  </si>
  <si>
    <t>766</t>
  </si>
  <si>
    <t>Konstrukce truhlářské</t>
  </si>
  <si>
    <t>184</t>
  </si>
  <si>
    <t>766671024</t>
  </si>
  <si>
    <t>Montáž střešního okna do krytiny tvarované 78 x 118 cm</t>
  </si>
  <si>
    <t>368</t>
  </si>
  <si>
    <t>https://podminky.urs.cz/item/CS_URS_2024_01/766671024</t>
  </si>
  <si>
    <t>185</t>
  </si>
  <si>
    <t>61124498</t>
  </si>
  <si>
    <t>okno střešní dřevěné kyvné, izolační trojsklo 78x118cm, Uw=1,1W/m2K Al oplechování</t>
  </si>
  <si>
    <t>370</t>
  </si>
  <si>
    <t>186</t>
  </si>
  <si>
    <t>61124163</t>
  </si>
  <si>
    <t>lemování střešních oken 78x118cm</t>
  </si>
  <si>
    <t>372</t>
  </si>
  <si>
    <t>187</t>
  </si>
  <si>
    <t>61124233</t>
  </si>
  <si>
    <t>manžeta z parotěsné fólie pro střešní okno 78x118cm</t>
  </si>
  <si>
    <t>374</t>
  </si>
  <si>
    <t>192</t>
  </si>
  <si>
    <t>998766102</t>
  </si>
  <si>
    <t>Přesun hmot tonážní pro kce truhlářské v objektech v přes 6 do 12 m</t>
  </si>
  <si>
    <t>384</t>
  </si>
  <si>
    <t>https://podminky.urs.cz/item/CS_URS_2024_01/998766102</t>
  </si>
  <si>
    <t>Práce a dodávky M</t>
  </si>
  <si>
    <t>HZS</t>
  </si>
  <si>
    <t>Hodinové zúčtovací sazby</t>
  </si>
  <si>
    <t>222</t>
  </si>
  <si>
    <t>HZS1292</t>
  </si>
  <si>
    <t>Hodinové zúčtovací sazby profesí HSV zemní a pomocné práce stavební dělník</t>
  </si>
  <si>
    <t>512</t>
  </si>
  <si>
    <t>-1659058212</t>
  </si>
  <si>
    <t>https://podminky.urs.cz/item/CS_URS_2024_01/HZS1292</t>
  </si>
  <si>
    <t>odpojení a vyčištění jímky</t>
  </si>
  <si>
    <t>249</t>
  </si>
  <si>
    <t>HZS2221</t>
  </si>
  <si>
    <t>Hodinové zúčtovací sazby profesí PSV provádění stavebních instalací topenář</t>
  </si>
  <si>
    <t>-192677385</t>
  </si>
  <si>
    <t>https://podminky.urs.cz/item/CS_URS_2024_01/HZS2221</t>
  </si>
  <si>
    <t>dopojení odvodňovacího žlabu</t>
  </si>
  <si>
    <t>219</t>
  </si>
  <si>
    <t>HZS2232</t>
  </si>
  <si>
    <t>Hodinová zúčtovací sazba elektrikář odborný</t>
  </si>
  <si>
    <t>262144</t>
  </si>
  <si>
    <t>438</t>
  </si>
  <si>
    <t>https://podminky.urs.cz/item/CS_URS_2024_01/HZS2232</t>
  </si>
  <si>
    <t>VORN - Vedlejší a ostatní náklady</t>
  </si>
  <si>
    <t>VRN - Vedlejší rozpočtové náklady</t>
  </si>
  <si>
    <t xml:space="preserve">    VRN3 - Zařízení staveniště</t>
  </si>
  <si>
    <t xml:space="preserve">    VRN6 - Územní vlivy</t>
  </si>
  <si>
    <t xml:space="preserve">    VRN7 - Provozní vlivy</t>
  </si>
  <si>
    <t>VRN</t>
  </si>
  <si>
    <t>Vedlejší rozpočtové náklady</t>
  </si>
  <si>
    <t>VRN3</t>
  </si>
  <si>
    <t>Zařízení staveniště</t>
  </si>
  <si>
    <t>030001000</t>
  </si>
  <si>
    <t>…</t>
  </si>
  <si>
    <t>https://podminky.urs.cz/item/CS_URS_2021_02/030001000</t>
  </si>
  <si>
    <t>VRN6</t>
  </si>
  <si>
    <t>Územní vlivy</t>
  </si>
  <si>
    <t>060001000</t>
  </si>
  <si>
    <t>https://podminky.urs.cz/item/CS_URS_2021_02/060001000</t>
  </si>
  <si>
    <t>VRN7</t>
  </si>
  <si>
    <t>Provozní vlivy</t>
  </si>
  <si>
    <t>070001000</t>
  </si>
  <si>
    <t>https://podminky.urs.cz/item/CS_URS_2021_02/070001000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</si>
</sst>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6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113107344" TargetMode="External" /><Relationship Id="rId2" Type="http://schemas.openxmlformats.org/officeDocument/2006/relationships/hyperlink" Target="https://podminky.urs.cz/item/CS_URS_2024_01/115201601" TargetMode="External" /><Relationship Id="rId3" Type="http://schemas.openxmlformats.org/officeDocument/2006/relationships/hyperlink" Target="https://podminky.urs.cz/item/CS_URS_2024_01/121151103" TargetMode="External" /><Relationship Id="rId4" Type="http://schemas.openxmlformats.org/officeDocument/2006/relationships/hyperlink" Target="https://podminky.urs.cz/item/CS_URS_2024_01/122251101" TargetMode="External" /><Relationship Id="rId5" Type="http://schemas.openxmlformats.org/officeDocument/2006/relationships/hyperlink" Target="https://podminky.urs.cz/item/CS_URS_2024_01/131251102" TargetMode="External" /><Relationship Id="rId6" Type="http://schemas.openxmlformats.org/officeDocument/2006/relationships/hyperlink" Target="https://podminky.urs.cz/item/CS_URS_2024_01/132251101" TargetMode="External" /><Relationship Id="rId7" Type="http://schemas.openxmlformats.org/officeDocument/2006/relationships/hyperlink" Target="https://podminky.urs.cz/item/CS_URS_2024_01/153812111" TargetMode="External" /><Relationship Id="rId8" Type="http://schemas.openxmlformats.org/officeDocument/2006/relationships/hyperlink" Target="https://podminky.urs.cz/item/CS_URS_2024_01/162211311" TargetMode="External" /><Relationship Id="rId9" Type="http://schemas.openxmlformats.org/officeDocument/2006/relationships/hyperlink" Target="https://podminky.urs.cz/item/CS_URS_2024_01/162211319" TargetMode="External" /><Relationship Id="rId10" Type="http://schemas.openxmlformats.org/officeDocument/2006/relationships/hyperlink" Target="https://podminky.urs.cz/item/CS_URS_2024_01/162751117" TargetMode="External" /><Relationship Id="rId11" Type="http://schemas.openxmlformats.org/officeDocument/2006/relationships/hyperlink" Target="https://podminky.urs.cz/item/CS_URS_2024_01/162751119" TargetMode="External" /><Relationship Id="rId12" Type="http://schemas.openxmlformats.org/officeDocument/2006/relationships/hyperlink" Target="https://podminky.urs.cz/item/CS_URS_2024_01/171201231" TargetMode="External" /><Relationship Id="rId13" Type="http://schemas.openxmlformats.org/officeDocument/2006/relationships/hyperlink" Target="https://podminky.urs.cz/item/CS_URS_2024_01/171251201" TargetMode="External" /><Relationship Id="rId14" Type="http://schemas.openxmlformats.org/officeDocument/2006/relationships/hyperlink" Target="https://podminky.urs.cz/item/CS_URS_2024_01/174151101" TargetMode="External" /><Relationship Id="rId15" Type="http://schemas.openxmlformats.org/officeDocument/2006/relationships/hyperlink" Target="https://podminky.urs.cz/item/CS_URS_2024_01/181951112" TargetMode="External" /><Relationship Id="rId16" Type="http://schemas.openxmlformats.org/officeDocument/2006/relationships/hyperlink" Target="https://podminky.urs.cz/item/CS_URS_2024_01/271532212" TargetMode="External" /><Relationship Id="rId17" Type="http://schemas.openxmlformats.org/officeDocument/2006/relationships/hyperlink" Target="https://podminky.urs.cz/item/CS_URS_2024_01/272362021" TargetMode="External" /><Relationship Id="rId18" Type="http://schemas.openxmlformats.org/officeDocument/2006/relationships/hyperlink" Target="https://podminky.urs.cz/item/CS_URS_2024_01/273321211" TargetMode="External" /><Relationship Id="rId19" Type="http://schemas.openxmlformats.org/officeDocument/2006/relationships/hyperlink" Target="https://podminky.urs.cz/item/CS_URS_2024_01/273321511" TargetMode="External" /><Relationship Id="rId20" Type="http://schemas.openxmlformats.org/officeDocument/2006/relationships/hyperlink" Target="https://podminky.urs.cz/item/CS_URS_2024_01/273351121" TargetMode="External" /><Relationship Id="rId21" Type="http://schemas.openxmlformats.org/officeDocument/2006/relationships/hyperlink" Target="https://podminky.urs.cz/item/CS_URS_2024_01/273351122" TargetMode="External" /><Relationship Id="rId22" Type="http://schemas.openxmlformats.org/officeDocument/2006/relationships/hyperlink" Target="https://podminky.urs.cz/item/CS_URS_2024_01/273362021" TargetMode="External" /><Relationship Id="rId23" Type="http://schemas.openxmlformats.org/officeDocument/2006/relationships/hyperlink" Target="https://podminky.urs.cz/item/CS_URS_2024_01/274321511" TargetMode="External" /><Relationship Id="rId24" Type="http://schemas.openxmlformats.org/officeDocument/2006/relationships/hyperlink" Target="https://podminky.urs.cz/item/CS_URS_2024_01/274361821" TargetMode="External" /><Relationship Id="rId25" Type="http://schemas.openxmlformats.org/officeDocument/2006/relationships/hyperlink" Target="https://podminky.urs.cz/item/CS_URS_2024_01/279113154" TargetMode="External" /><Relationship Id="rId26" Type="http://schemas.openxmlformats.org/officeDocument/2006/relationships/hyperlink" Target="https://podminky.urs.cz/item/CS_URS_2024_01/279361821" TargetMode="External" /><Relationship Id="rId27" Type="http://schemas.openxmlformats.org/officeDocument/2006/relationships/hyperlink" Target="https://podminky.urs.cz/item/CS_URS_2024_01/311113154" TargetMode="External" /><Relationship Id="rId28" Type="http://schemas.openxmlformats.org/officeDocument/2006/relationships/hyperlink" Target="https://podminky.urs.cz/item/CS_URS_2024_01/311234061" TargetMode="External" /><Relationship Id="rId29" Type="http://schemas.openxmlformats.org/officeDocument/2006/relationships/hyperlink" Target="https://podminky.urs.cz/item/CS_URS_2024_01/311361821" TargetMode="External" /><Relationship Id="rId30" Type="http://schemas.openxmlformats.org/officeDocument/2006/relationships/hyperlink" Target="https://podminky.urs.cz/item/CS_URS_2024_01/317168052" TargetMode="External" /><Relationship Id="rId31" Type="http://schemas.openxmlformats.org/officeDocument/2006/relationships/hyperlink" Target="https://podminky.urs.cz/item/CS_URS_2024_01/317168053" TargetMode="External" /><Relationship Id="rId32" Type="http://schemas.openxmlformats.org/officeDocument/2006/relationships/hyperlink" Target="https://podminky.urs.cz/item/CS_URS_2024_01/317234410" TargetMode="External" /><Relationship Id="rId33" Type="http://schemas.openxmlformats.org/officeDocument/2006/relationships/hyperlink" Target="https://podminky.urs.cz/item/CS_URS_2024_01/317941123" TargetMode="External" /><Relationship Id="rId34" Type="http://schemas.openxmlformats.org/officeDocument/2006/relationships/hyperlink" Target="https://podminky.urs.cz/item/CS_URS_2024_01/317998111" TargetMode="External" /><Relationship Id="rId35" Type="http://schemas.openxmlformats.org/officeDocument/2006/relationships/hyperlink" Target="https://podminky.urs.cz/item/CS_URS_2024_01/346244381" TargetMode="External" /><Relationship Id="rId36" Type="http://schemas.openxmlformats.org/officeDocument/2006/relationships/hyperlink" Target="https://podminky.urs.cz/item/CS_URS_2024_01/417321515" TargetMode="External" /><Relationship Id="rId37" Type="http://schemas.openxmlformats.org/officeDocument/2006/relationships/hyperlink" Target="https://podminky.urs.cz/item/CS_URS_2024_01/417351115" TargetMode="External" /><Relationship Id="rId38" Type="http://schemas.openxmlformats.org/officeDocument/2006/relationships/hyperlink" Target="https://podminky.urs.cz/item/CS_URS_2024_01/417351116" TargetMode="External" /><Relationship Id="rId39" Type="http://schemas.openxmlformats.org/officeDocument/2006/relationships/hyperlink" Target="https://podminky.urs.cz/item/CS_URS_2024_01/417361821" TargetMode="External" /><Relationship Id="rId40" Type="http://schemas.openxmlformats.org/officeDocument/2006/relationships/hyperlink" Target="https://podminky.urs.cz/item/CS_URS_2024_01/871310320" TargetMode="External" /><Relationship Id="rId41" Type="http://schemas.openxmlformats.org/officeDocument/2006/relationships/hyperlink" Target="https://podminky.urs.cz/item/CS_URS_2024_01/890311811" TargetMode="External" /><Relationship Id="rId42" Type="http://schemas.openxmlformats.org/officeDocument/2006/relationships/hyperlink" Target="https://podminky.urs.cz/item/CS_URS_2024_01/892351111" TargetMode="External" /><Relationship Id="rId43" Type="http://schemas.openxmlformats.org/officeDocument/2006/relationships/hyperlink" Target="https://podminky.urs.cz/item/CS_URS_2024_01/894221318" TargetMode="External" /><Relationship Id="rId44" Type="http://schemas.openxmlformats.org/officeDocument/2006/relationships/hyperlink" Target="https://podminky.urs.cz/item/CS_URS_2024_01/894811113" TargetMode="External" /><Relationship Id="rId45" Type="http://schemas.openxmlformats.org/officeDocument/2006/relationships/hyperlink" Target="https://podminky.urs.cz/item/CS_URS_2024_01/899101113" TargetMode="External" /><Relationship Id="rId46" Type="http://schemas.openxmlformats.org/officeDocument/2006/relationships/hyperlink" Target="https://podminky.urs.cz/item/CS_URS_2024_01/899104112" TargetMode="External" /><Relationship Id="rId47" Type="http://schemas.openxmlformats.org/officeDocument/2006/relationships/hyperlink" Target="https://podminky.urs.cz/item/CS_URS_2024_01/919735114" TargetMode="External" /><Relationship Id="rId48" Type="http://schemas.openxmlformats.org/officeDocument/2006/relationships/hyperlink" Target="https://podminky.urs.cz/item/CS_URS_2024_01/935113111" TargetMode="External" /><Relationship Id="rId49" Type="http://schemas.openxmlformats.org/officeDocument/2006/relationships/hyperlink" Target="https://podminky.urs.cz/item/CS_URS_2024_01/949101111" TargetMode="External" /><Relationship Id="rId50" Type="http://schemas.openxmlformats.org/officeDocument/2006/relationships/hyperlink" Target="https://podminky.urs.cz/item/CS_URS_2024_01/949101112" TargetMode="External" /><Relationship Id="rId51" Type="http://schemas.openxmlformats.org/officeDocument/2006/relationships/hyperlink" Target="https://podminky.urs.cz/item/CS_URS_2024_01/949111111" TargetMode="External" /><Relationship Id="rId52" Type="http://schemas.openxmlformats.org/officeDocument/2006/relationships/hyperlink" Target="https://podminky.urs.cz/item/CS_URS_2024_01/949111112" TargetMode="External" /><Relationship Id="rId53" Type="http://schemas.openxmlformats.org/officeDocument/2006/relationships/hyperlink" Target="https://podminky.urs.cz/item/CS_URS_2024_01/949111113" TargetMode="External" /><Relationship Id="rId54" Type="http://schemas.openxmlformats.org/officeDocument/2006/relationships/hyperlink" Target="https://podminky.urs.cz/item/CS_URS_2024_01/952901114" TargetMode="External" /><Relationship Id="rId55" Type="http://schemas.openxmlformats.org/officeDocument/2006/relationships/hyperlink" Target="https://podminky.urs.cz/item/CS_URS_2024_01/971033681" TargetMode="External" /><Relationship Id="rId56" Type="http://schemas.openxmlformats.org/officeDocument/2006/relationships/hyperlink" Target="https://podminky.urs.cz/item/CS_URS_2024_01/974031666" TargetMode="External" /><Relationship Id="rId57" Type="http://schemas.openxmlformats.org/officeDocument/2006/relationships/hyperlink" Target="https://podminky.urs.cz/item/CS_URS_2024_01/978013191" TargetMode="External" /><Relationship Id="rId58" Type="http://schemas.openxmlformats.org/officeDocument/2006/relationships/hyperlink" Target="https://podminky.urs.cz/item/CS_URS_2024_01/997013152" TargetMode="External" /><Relationship Id="rId59" Type="http://schemas.openxmlformats.org/officeDocument/2006/relationships/hyperlink" Target="https://podminky.urs.cz/item/CS_URS_2024_01/997013509" TargetMode="External" /><Relationship Id="rId60" Type="http://schemas.openxmlformats.org/officeDocument/2006/relationships/hyperlink" Target="https://podminky.urs.cz/item/CS_URS_2024_01/997013511" TargetMode="External" /><Relationship Id="rId61" Type="http://schemas.openxmlformats.org/officeDocument/2006/relationships/hyperlink" Target="https://podminky.urs.cz/item/CS_URS_2024_01/997013631" TargetMode="External" /><Relationship Id="rId62" Type="http://schemas.openxmlformats.org/officeDocument/2006/relationships/hyperlink" Target="https://podminky.urs.cz/item/CS_URS_2021_02/998017002" TargetMode="External" /><Relationship Id="rId63" Type="http://schemas.openxmlformats.org/officeDocument/2006/relationships/hyperlink" Target="https://podminky.urs.cz/item/CS_URS_2024_01/711111001" TargetMode="External" /><Relationship Id="rId64" Type="http://schemas.openxmlformats.org/officeDocument/2006/relationships/hyperlink" Target="https://podminky.urs.cz/item/CS_URS_2024_01/711112001" TargetMode="External" /><Relationship Id="rId65" Type="http://schemas.openxmlformats.org/officeDocument/2006/relationships/hyperlink" Target="https://podminky.urs.cz/item/CS_URS_2024_01/711141559" TargetMode="External" /><Relationship Id="rId66" Type="http://schemas.openxmlformats.org/officeDocument/2006/relationships/hyperlink" Target="https://podminky.urs.cz/item/CS_URS_2024_01/711142559" TargetMode="External" /><Relationship Id="rId67" Type="http://schemas.openxmlformats.org/officeDocument/2006/relationships/hyperlink" Target="https://podminky.urs.cz/item/CS_URS_2024_01/998711101" TargetMode="External" /><Relationship Id="rId68" Type="http://schemas.openxmlformats.org/officeDocument/2006/relationships/hyperlink" Target="https://podminky.urs.cz/item/CS_URS_2024_01/762083111" TargetMode="External" /><Relationship Id="rId69" Type="http://schemas.openxmlformats.org/officeDocument/2006/relationships/hyperlink" Target="https://podminky.urs.cz/item/CS_URS_2024_01/762342211" TargetMode="External" /><Relationship Id="rId70" Type="http://schemas.openxmlformats.org/officeDocument/2006/relationships/hyperlink" Target="https://podminky.urs.cz/item/CS_URS_2024_01/762342441" TargetMode="External" /><Relationship Id="rId71" Type="http://schemas.openxmlformats.org/officeDocument/2006/relationships/hyperlink" Target="https://podminky.urs.cz/item/CS_URS_2024_01/762395000" TargetMode="External" /><Relationship Id="rId72" Type="http://schemas.openxmlformats.org/officeDocument/2006/relationships/hyperlink" Target="https://podminky.urs.cz/item/CS_URS_2024_01/998762102" TargetMode="External" /><Relationship Id="rId73" Type="http://schemas.openxmlformats.org/officeDocument/2006/relationships/hyperlink" Target="https://podminky.urs.cz/item/CS_URS_2024_01/763732114" TargetMode="External" /><Relationship Id="rId74" Type="http://schemas.openxmlformats.org/officeDocument/2006/relationships/hyperlink" Target="https://podminky.urs.cz/item/CS_URS_2024_01/998763101" TargetMode="External" /><Relationship Id="rId75" Type="http://schemas.openxmlformats.org/officeDocument/2006/relationships/hyperlink" Target="https://podminky.urs.cz/item/CS_URS_2024_01/764541305" TargetMode="External" /><Relationship Id="rId76" Type="http://schemas.openxmlformats.org/officeDocument/2006/relationships/hyperlink" Target="https://podminky.urs.cz/item/CS_URS_2024_01/764541346" TargetMode="External" /><Relationship Id="rId77" Type="http://schemas.openxmlformats.org/officeDocument/2006/relationships/hyperlink" Target="https://podminky.urs.cz/item/CS_URS_2024_01/998764102" TargetMode="External" /><Relationship Id="rId78" Type="http://schemas.openxmlformats.org/officeDocument/2006/relationships/hyperlink" Target="https://podminky.urs.cz/item/CS_URS_2024_01/765114011" TargetMode="External" /><Relationship Id="rId79" Type="http://schemas.openxmlformats.org/officeDocument/2006/relationships/hyperlink" Target="https://podminky.urs.cz/item/CS_URS_2024_01/765114311" TargetMode="External" /><Relationship Id="rId80" Type="http://schemas.openxmlformats.org/officeDocument/2006/relationships/hyperlink" Target="https://podminky.urs.cz/item/CS_URS_2024_01/765191021" TargetMode="External" /><Relationship Id="rId81" Type="http://schemas.openxmlformats.org/officeDocument/2006/relationships/hyperlink" Target="https://podminky.urs.cz/item/CS_URS_2024_01/998765102" TargetMode="External" /><Relationship Id="rId82" Type="http://schemas.openxmlformats.org/officeDocument/2006/relationships/hyperlink" Target="https://podminky.urs.cz/item/CS_URS_2024_01/766671024" TargetMode="External" /><Relationship Id="rId83" Type="http://schemas.openxmlformats.org/officeDocument/2006/relationships/hyperlink" Target="https://podminky.urs.cz/item/CS_URS_2024_01/998766102" TargetMode="External" /><Relationship Id="rId84" Type="http://schemas.openxmlformats.org/officeDocument/2006/relationships/hyperlink" Target="https://podminky.urs.cz/item/CS_URS_2024_01/HZS1292" TargetMode="External" /><Relationship Id="rId85" Type="http://schemas.openxmlformats.org/officeDocument/2006/relationships/hyperlink" Target="https://podminky.urs.cz/item/CS_URS_2024_01/HZS2221" TargetMode="External" /><Relationship Id="rId86" Type="http://schemas.openxmlformats.org/officeDocument/2006/relationships/hyperlink" Target="https://podminky.urs.cz/item/CS_URS_2024_01/HZS2232" TargetMode="External" /><Relationship Id="rId87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1_02/030001000" TargetMode="External" /><Relationship Id="rId2" Type="http://schemas.openxmlformats.org/officeDocument/2006/relationships/hyperlink" Target="https://podminky.urs.cz/item/CS_URS_2021_02/060001000" TargetMode="External" /><Relationship Id="rId3" Type="http://schemas.openxmlformats.org/officeDocument/2006/relationships/hyperlink" Target="https://podminky.urs.cz/item/CS_URS_2021_02/070001000" TargetMode="External" /><Relationship Id="rId4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19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20</v>
      </c>
      <c r="AL7" s="22"/>
      <c r="AM7" s="22"/>
      <c r="AN7" s="27" t="s">
        <v>19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21</v>
      </c>
      <c r="E8" s="22"/>
      <c r="F8" s="22"/>
      <c r="G8" s="22"/>
      <c r="H8" s="22"/>
      <c r="I8" s="22"/>
      <c r="J8" s="22"/>
      <c r="K8" s="27" t="s">
        <v>22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23</v>
      </c>
      <c r="AL8" s="22"/>
      <c r="AM8" s="22"/>
      <c r="AN8" s="33" t="s">
        <v>24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25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26</v>
      </c>
      <c r="AL10" s="22"/>
      <c r="AM10" s="22"/>
      <c r="AN10" s="27" t="s">
        <v>19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22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27</v>
      </c>
      <c r="AL11" s="22"/>
      <c r="AM11" s="22"/>
      <c r="AN11" s="27" t="s">
        <v>19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26</v>
      </c>
      <c r="AL13" s="22"/>
      <c r="AM13" s="22"/>
      <c r="AN13" s="34" t="s">
        <v>29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27</v>
      </c>
      <c r="AL14" s="22"/>
      <c r="AM14" s="22"/>
      <c r="AN14" s="34" t="s">
        <v>29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26</v>
      </c>
      <c r="AL16" s="22"/>
      <c r="AM16" s="22"/>
      <c r="AN16" s="27" t="s">
        <v>19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22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27</v>
      </c>
      <c r="AL17" s="22"/>
      <c r="AM17" s="22"/>
      <c r="AN17" s="27" t="s">
        <v>19</v>
      </c>
      <c r="AO17" s="22"/>
      <c r="AP17" s="22"/>
      <c r="AQ17" s="22"/>
      <c r="AR17" s="20"/>
      <c r="BE17" s="31"/>
      <c r="BS17" s="17" t="s">
        <v>31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32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26</v>
      </c>
      <c r="AL19" s="22"/>
      <c r="AM19" s="22"/>
      <c r="AN19" s="27" t="s">
        <v>19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22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27</v>
      </c>
      <c r="AL20" s="22"/>
      <c r="AM20" s="22"/>
      <c r="AN20" s="27" t="s">
        <v>19</v>
      </c>
      <c r="AO20" s="22"/>
      <c r="AP20" s="22"/>
      <c r="AQ20" s="22"/>
      <c r="AR20" s="20"/>
      <c r="BE20" s="31"/>
      <c r="BS20" s="17" t="s">
        <v>4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33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47.25" customHeight="1">
      <c r="B23" s="21"/>
      <c r="C23" s="22"/>
      <c r="D23" s="22"/>
      <c r="E23" s="36" t="s">
        <v>34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35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ROUND(AG54,2)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36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37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38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39</v>
      </c>
      <c r="E29" s="47"/>
      <c r="F29" s="32" t="s">
        <v>40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ROUND(AZ54,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ROUND(AV54,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41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ROUND(BA54,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ROUND(AW54,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42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ROUND(BB54,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43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ROUND(BC54,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44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ROUND(BD54,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3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8"/>
    </row>
    <row r="35" s="2" customFormat="1" ht="25.92" customHeight="1">
      <c r="A35" s="38"/>
      <c r="B35" s="39"/>
      <c r="C35" s="52"/>
      <c r="D35" s="53" t="s">
        <v>45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46</v>
      </c>
      <c r="U35" s="54"/>
      <c r="V35" s="54"/>
      <c r="W35" s="54"/>
      <c r="X35" s="56" t="s">
        <v>47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6.96" customHeight="1">
      <c r="A37" s="38"/>
      <c r="B37" s="59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44"/>
      <c r="BE37" s="38"/>
    </row>
    <row r="41" s="2" customFormat="1" ht="6.96" customHeight="1">
      <c r="A41" s="38"/>
      <c r="B41" s="61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44"/>
      <c r="BE41" s="38"/>
    </row>
    <row r="42" s="2" customFormat="1" ht="24.96" customHeight="1">
      <c r="A42" s="38"/>
      <c r="B42" s="39"/>
      <c r="C42" s="23" t="s">
        <v>48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4"/>
      <c r="BE42" s="38"/>
    </row>
    <row r="43" s="2" customFormat="1" ht="6.96" customHeight="1">
      <c r="A43" s="38"/>
      <c r="B43" s="39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4"/>
      <c r="BE43" s="38"/>
    </row>
    <row r="44" s="4" customFormat="1" ht="12" customHeight="1">
      <c r="A44" s="4"/>
      <c r="B44" s="63"/>
      <c r="C44" s="32" t="s">
        <v>13</v>
      </c>
      <c r="D44" s="64"/>
      <c r="E44" s="64"/>
      <c r="F44" s="64"/>
      <c r="G44" s="64"/>
      <c r="H44" s="64"/>
      <c r="I44" s="64"/>
      <c r="J44" s="64"/>
      <c r="K44" s="64"/>
      <c r="L44" s="64" t="str">
        <f>K5</f>
        <v>2024</v>
      </c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5"/>
      <c r="BE44" s="4"/>
    </row>
    <row r="45" s="5" customFormat="1" ht="36.96" customHeight="1">
      <c r="A45" s="5"/>
      <c r="B45" s="66"/>
      <c r="C45" s="67" t="s">
        <v>16</v>
      </c>
      <c r="D45" s="68"/>
      <c r="E45" s="68"/>
      <c r="F45" s="68"/>
      <c r="G45" s="68"/>
      <c r="H45" s="68"/>
      <c r="I45" s="68"/>
      <c r="J45" s="68"/>
      <c r="K45" s="68"/>
      <c r="L45" s="69" t="str">
        <f>K6</f>
        <v>OÚMP - 2021_12_16 - rozpočet</v>
      </c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70"/>
      <c r="BE45" s="5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4"/>
      <c r="BE46" s="38"/>
    </row>
    <row r="47" s="2" customFormat="1" ht="12" customHeight="1">
      <c r="A47" s="38"/>
      <c r="B47" s="39"/>
      <c r="C47" s="32" t="s">
        <v>21</v>
      </c>
      <c r="D47" s="40"/>
      <c r="E47" s="40"/>
      <c r="F47" s="40"/>
      <c r="G47" s="40"/>
      <c r="H47" s="40"/>
      <c r="I47" s="40"/>
      <c r="J47" s="40"/>
      <c r="K47" s="40"/>
      <c r="L47" s="71" t="str">
        <f>IF(K8="","",K8)</f>
        <v xml:space="preserve"> </v>
      </c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32" t="s">
        <v>23</v>
      </c>
      <c r="AJ47" s="40"/>
      <c r="AK47" s="40"/>
      <c r="AL47" s="40"/>
      <c r="AM47" s="72" t="str">
        <f>IF(AN8= "","",AN8)</f>
        <v>30. 1. 2024</v>
      </c>
      <c r="AN47" s="72"/>
      <c r="AO47" s="40"/>
      <c r="AP47" s="40"/>
      <c r="AQ47" s="40"/>
      <c r="AR47" s="44"/>
      <c r="BE47" s="38"/>
    </row>
    <row r="48" s="2" customFormat="1" ht="6.96" customHeight="1">
      <c r="A48" s="38"/>
      <c r="B48" s="39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4"/>
      <c r="BE48" s="38"/>
    </row>
    <row r="49" s="2" customFormat="1" ht="15.15" customHeight="1">
      <c r="A49" s="38"/>
      <c r="B49" s="39"/>
      <c r="C49" s="32" t="s">
        <v>25</v>
      </c>
      <c r="D49" s="40"/>
      <c r="E49" s="40"/>
      <c r="F49" s="40"/>
      <c r="G49" s="40"/>
      <c r="H49" s="40"/>
      <c r="I49" s="40"/>
      <c r="J49" s="40"/>
      <c r="K49" s="40"/>
      <c r="L49" s="64" t="str">
        <f>IF(E11= "","",E11)</f>
        <v xml:space="preserve"> </v>
      </c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2" t="s">
        <v>30</v>
      </c>
      <c r="AJ49" s="40"/>
      <c r="AK49" s="40"/>
      <c r="AL49" s="40"/>
      <c r="AM49" s="73" t="str">
        <f>IF(E17="","",E17)</f>
        <v xml:space="preserve"> </v>
      </c>
      <c r="AN49" s="64"/>
      <c r="AO49" s="64"/>
      <c r="AP49" s="64"/>
      <c r="AQ49" s="40"/>
      <c r="AR49" s="44"/>
      <c r="AS49" s="74" t="s">
        <v>49</v>
      </c>
      <c r="AT49" s="75"/>
      <c r="AU49" s="76"/>
      <c r="AV49" s="76"/>
      <c r="AW49" s="76"/>
      <c r="AX49" s="76"/>
      <c r="AY49" s="76"/>
      <c r="AZ49" s="76"/>
      <c r="BA49" s="76"/>
      <c r="BB49" s="76"/>
      <c r="BC49" s="76"/>
      <c r="BD49" s="77"/>
      <c r="BE49" s="38"/>
    </row>
    <row r="50" s="2" customFormat="1" ht="15.15" customHeight="1">
      <c r="A50" s="38"/>
      <c r="B50" s="39"/>
      <c r="C50" s="32" t="s">
        <v>28</v>
      </c>
      <c r="D50" s="40"/>
      <c r="E50" s="40"/>
      <c r="F50" s="40"/>
      <c r="G50" s="40"/>
      <c r="H50" s="40"/>
      <c r="I50" s="40"/>
      <c r="J50" s="40"/>
      <c r="K50" s="40"/>
      <c r="L50" s="64" t="str">
        <f>IF(E14= "Vyplň údaj","",E14)</f>
        <v/>
      </c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2" t="s">
        <v>32</v>
      </c>
      <c r="AJ50" s="40"/>
      <c r="AK50" s="40"/>
      <c r="AL50" s="40"/>
      <c r="AM50" s="73" t="str">
        <f>IF(E20="","",E20)</f>
        <v xml:space="preserve"> </v>
      </c>
      <c r="AN50" s="64"/>
      <c r="AO50" s="64"/>
      <c r="AP50" s="64"/>
      <c r="AQ50" s="40"/>
      <c r="AR50" s="44"/>
      <c r="AS50" s="78"/>
      <c r="AT50" s="79"/>
      <c r="AU50" s="80"/>
      <c r="AV50" s="80"/>
      <c r="AW50" s="80"/>
      <c r="AX50" s="80"/>
      <c r="AY50" s="80"/>
      <c r="AZ50" s="80"/>
      <c r="BA50" s="80"/>
      <c r="BB50" s="80"/>
      <c r="BC50" s="80"/>
      <c r="BD50" s="81"/>
      <c r="BE50" s="38"/>
    </row>
    <row r="51" s="2" customFormat="1" ht="10.8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4"/>
      <c r="AS51" s="82"/>
      <c r="AT51" s="83"/>
      <c r="AU51" s="84"/>
      <c r="AV51" s="84"/>
      <c r="AW51" s="84"/>
      <c r="AX51" s="84"/>
      <c r="AY51" s="84"/>
      <c r="AZ51" s="84"/>
      <c r="BA51" s="84"/>
      <c r="BB51" s="84"/>
      <c r="BC51" s="84"/>
      <c r="BD51" s="85"/>
      <c r="BE51" s="38"/>
    </row>
    <row r="52" s="2" customFormat="1" ht="29.28" customHeight="1">
      <c r="A52" s="38"/>
      <c r="B52" s="39"/>
      <c r="C52" s="86" t="s">
        <v>50</v>
      </c>
      <c r="D52" s="87"/>
      <c r="E52" s="87"/>
      <c r="F52" s="87"/>
      <c r="G52" s="87"/>
      <c r="H52" s="88"/>
      <c r="I52" s="89" t="s">
        <v>51</v>
      </c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90" t="s">
        <v>52</v>
      </c>
      <c r="AH52" s="87"/>
      <c r="AI52" s="87"/>
      <c r="AJ52" s="87"/>
      <c r="AK52" s="87"/>
      <c r="AL52" s="87"/>
      <c r="AM52" s="87"/>
      <c r="AN52" s="89" t="s">
        <v>53</v>
      </c>
      <c r="AO52" s="87"/>
      <c r="AP52" s="87"/>
      <c r="AQ52" s="91" t="s">
        <v>54</v>
      </c>
      <c r="AR52" s="44"/>
      <c r="AS52" s="92" t="s">
        <v>55</v>
      </c>
      <c r="AT52" s="93" t="s">
        <v>56</v>
      </c>
      <c r="AU52" s="93" t="s">
        <v>57</v>
      </c>
      <c r="AV52" s="93" t="s">
        <v>58</v>
      </c>
      <c r="AW52" s="93" t="s">
        <v>59</v>
      </c>
      <c r="AX52" s="93" t="s">
        <v>60</v>
      </c>
      <c r="AY52" s="93" t="s">
        <v>61</v>
      </c>
      <c r="AZ52" s="93" t="s">
        <v>62</v>
      </c>
      <c r="BA52" s="93" t="s">
        <v>63</v>
      </c>
      <c r="BB52" s="93" t="s">
        <v>64</v>
      </c>
      <c r="BC52" s="93" t="s">
        <v>65</v>
      </c>
      <c r="BD52" s="94" t="s">
        <v>66</v>
      </c>
      <c r="BE52" s="38"/>
    </row>
    <row r="53" s="2" customFormat="1" ht="10.8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4"/>
      <c r="AS53" s="95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7"/>
      <c r="BE53" s="38"/>
    </row>
    <row r="54" s="6" customFormat="1" ht="32.4" customHeight="1">
      <c r="A54" s="6"/>
      <c r="B54" s="98"/>
      <c r="C54" s="99" t="s">
        <v>67</v>
      </c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1">
        <f>ROUND(SUM(AG55:AG56),2)</f>
        <v>0</v>
      </c>
      <c r="AH54" s="101"/>
      <c r="AI54" s="101"/>
      <c r="AJ54" s="101"/>
      <c r="AK54" s="101"/>
      <c r="AL54" s="101"/>
      <c r="AM54" s="101"/>
      <c r="AN54" s="102">
        <f>SUM(AG54,AT54)</f>
        <v>0</v>
      </c>
      <c r="AO54" s="102"/>
      <c r="AP54" s="102"/>
      <c r="AQ54" s="103" t="s">
        <v>19</v>
      </c>
      <c r="AR54" s="104"/>
      <c r="AS54" s="105">
        <f>ROUND(SUM(AS55:AS56),2)</f>
        <v>0</v>
      </c>
      <c r="AT54" s="106">
        <f>ROUND(SUM(AV54:AW54),2)</f>
        <v>0</v>
      </c>
      <c r="AU54" s="107">
        <f>ROUND(SUM(AU55:AU56),5)</f>
        <v>0</v>
      </c>
      <c r="AV54" s="106">
        <f>ROUND(AZ54*L29,2)</f>
        <v>0</v>
      </c>
      <c r="AW54" s="106">
        <f>ROUND(BA54*L30,2)</f>
        <v>0</v>
      </c>
      <c r="AX54" s="106">
        <f>ROUND(BB54*L29,2)</f>
        <v>0</v>
      </c>
      <c r="AY54" s="106">
        <f>ROUND(BC54*L30,2)</f>
        <v>0</v>
      </c>
      <c r="AZ54" s="106">
        <f>ROUND(SUM(AZ55:AZ56),2)</f>
        <v>0</v>
      </c>
      <c r="BA54" s="106">
        <f>ROUND(SUM(BA55:BA56),2)</f>
        <v>0</v>
      </c>
      <c r="BB54" s="106">
        <f>ROUND(SUM(BB55:BB56),2)</f>
        <v>0</v>
      </c>
      <c r="BC54" s="106">
        <f>ROUND(SUM(BC55:BC56),2)</f>
        <v>0</v>
      </c>
      <c r="BD54" s="108">
        <f>ROUND(SUM(BD55:BD56),2)</f>
        <v>0</v>
      </c>
      <c r="BE54" s="6"/>
      <c r="BS54" s="109" t="s">
        <v>68</v>
      </c>
      <c r="BT54" s="109" t="s">
        <v>69</v>
      </c>
      <c r="BU54" s="110" t="s">
        <v>70</v>
      </c>
      <c r="BV54" s="109" t="s">
        <v>71</v>
      </c>
      <c r="BW54" s="109" t="s">
        <v>5</v>
      </c>
      <c r="BX54" s="109" t="s">
        <v>72</v>
      </c>
      <c r="CL54" s="109" t="s">
        <v>19</v>
      </c>
    </row>
    <row r="55" s="7" customFormat="1" ht="16.5" customHeight="1">
      <c r="A55" s="111" t="s">
        <v>73</v>
      </c>
      <c r="B55" s="112"/>
      <c r="C55" s="113"/>
      <c r="D55" s="114" t="s">
        <v>74</v>
      </c>
      <c r="E55" s="114"/>
      <c r="F55" s="114"/>
      <c r="G55" s="114"/>
      <c r="H55" s="114"/>
      <c r="I55" s="115"/>
      <c r="J55" s="114" t="s">
        <v>75</v>
      </c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6">
        <f>'E02 - Etapa 02 - přístavb...'!J30</f>
        <v>0</v>
      </c>
      <c r="AH55" s="115"/>
      <c r="AI55" s="115"/>
      <c r="AJ55" s="115"/>
      <c r="AK55" s="115"/>
      <c r="AL55" s="115"/>
      <c r="AM55" s="115"/>
      <c r="AN55" s="116">
        <f>SUM(AG55,AT55)</f>
        <v>0</v>
      </c>
      <c r="AO55" s="115"/>
      <c r="AP55" s="115"/>
      <c r="AQ55" s="117" t="s">
        <v>76</v>
      </c>
      <c r="AR55" s="118"/>
      <c r="AS55" s="119">
        <v>0</v>
      </c>
      <c r="AT55" s="120">
        <f>ROUND(SUM(AV55:AW55),2)</f>
        <v>0</v>
      </c>
      <c r="AU55" s="121">
        <f>'E02 - Etapa 02 - přístavb...'!P98</f>
        <v>0</v>
      </c>
      <c r="AV55" s="120">
        <f>'E02 - Etapa 02 - přístavb...'!J33</f>
        <v>0</v>
      </c>
      <c r="AW55" s="120">
        <f>'E02 - Etapa 02 - přístavb...'!J34</f>
        <v>0</v>
      </c>
      <c r="AX55" s="120">
        <f>'E02 - Etapa 02 - přístavb...'!J35</f>
        <v>0</v>
      </c>
      <c r="AY55" s="120">
        <f>'E02 - Etapa 02 - přístavb...'!J36</f>
        <v>0</v>
      </c>
      <c r="AZ55" s="120">
        <f>'E02 - Etapa 02 - přístavb...'!F33</f>
        <v>0</v>
      </c>
      <c r="BA55" s="120">
        <f>'E02 - Etapa 02 - přístavb...'!F34</f>
        <v>0</v>
      </c>
      <c r="BB55" s="120">
        <f>'E02 - Etapa 02 - přístavb...'!F35</f>
        <v>0</v>
      </c>
      <c r="BC55" s="120">
        <f>'E02 - Etapa 02 - přístavb...'!F36</f>
        <v>0</v>
      </c>
      <c r="BD55" s="122">
        <f>'E02 - Etapa 02 - přístavb...'!F37</f>
        <v>0</v>
      </c>
      <c r="BE55" s="7"/>
      <c r="BT55" s="123" t="s">
        <v>77</v>
      </c>
      <c r="BV55" s="123" t="s">
        <v>71</v>
      </c>
      <c r="BW55" s="123" t="s">
        <v>78</v>
      </c>
      <c r="BX55" s="123" t="s">
        <v>5</v>
      </c>
      <c r="CL55" s="123" t="s">
        <v>19</v>
      </c>
      <c r="CM55" s="123" t="s">
        <v>79</v>
      </c>
    </row>
    <row r="56" s="7" customFormat="1" ht="16.5" customHeight="1">
      <c r="A56" s="111" t="s">
        <v>73</v>
      </c>
      <c r="B56" s="112"/>
      <c r="C56" s="113"/>
      <c r="D56" s="114" t="s">
        <v>80</v>
      </c>
      <c r="E56" s="114"/>
      <c r="F56" s="114"/>
      <c r="G56" s="114"/>
      <c r="H56" s="114"/>
      <c r="I56" s="115"/>
      <c r="J56" s="114" t="s">
        <v>81</v>
      </c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6">
        <f>'VORN - Vedlejší a ostatní...'!J30</f>
        <v>0</v>
      </c>
      <c r="AH56" s="115"/>
      <c r="AI56" s="115"/>
      <c r="AJ56" s="115"/>
      <c r="AK56" s="115"/>
      <c r="AL56" s="115"/>
      <c r="AM56" s="115"/>
      <c r="AN56" s="116">
        <f>SUM(AG56,AT56)</f>
        <v>0</v>
      </c>
      <c r="AO56" s="115"/>
      <c r="AP56" s="115"/>
      <c r="AQ56" s="117" t="s">
        <v>76</v>
      </c>
      <c r="AR56" s="118"/>
      <c r="AS56" s="124">
        <v>0</v>
      </c>
      <c r="AT56" s="125">
        <f>ROUND(SUM(AV56:AW56),2)</f>
        <v>0</v>
      </c>
      <c r="AU56" s="126">
        <f>'VORN - Vedlejší a ostatní...'!P83</f>
        <v>0</v>
      </c>
      <c r="AV56" s="125">
        <f>'VORN - Vedlejší a ostatní...'!J33</f>
        <v>0</v>
      </c>
      <c r="AW56" s="125">
        <f>'VORN - Vedlejší a ostatní...'!J34</f>
        <v>0</v>
      </c>
      <c r="AX56" s="125">
        <f>'VORN - Vedlejší a ostatní...'!J35</f>
        <v>0</v>
      </c>
      <c r="AY56" s="125">
        <f>'VORN - Vedlejší a ostatní...'!J36</f>
        <v>0</v>
      </c>
      <c r="AZ56" s="125">
        <f>'VORN - Vedlejší a ostatní...'!F33</f>
        <v>0</v>
      </c>
      <c r="BA56" s="125">
        <f>'VORN - Vedlejší a ostatní...'!F34</f>
        <v>0</v>
      </c>
      <c r="BB56" s="125">
        <f>'VORN - Vedlejší a ostatní...'!F35</f>
        <v>0</v>
      </c>
      <c r="BC56" s="125">
        <f>'VORN - Vedlejší a ostatní...'!F36</f>
        <v>0</v>
      </c>
      <c r="BD56" s="127">
        <f>'VORN - Vedlejší a ostatní...'!F37</f>
        <v>0</v>
      </c>
      <c r="BE56" s="7"/>
      <c r="BT56" s="123" t="s">
        <v>77</v>
      </c>
      <c r="BV56" s="123" t="s">
        <v>71</v>
      </c>
      <c r="BW56" s="123" t="s">
        <v>82</v>
      </c>
      <c r="BX56" s="123" t="s">
        <v>5</v>
      </c>
      <c r="CL56" s="123" t="s">
        <v>19</v>
      </c>
      <c r="CM56" s="123" t="s">
        <v>79</v>
      </c>
    </row>
    <row r="57" s="2" customFormat="1" ht="30" customHeight="1">
      <c r="A57" s="38"/>
      <c r="B57" s="39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4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</row>
    <row r="58" s="2" customFormat="1" ht="6.96" customHeight="1">
      <c r="A58" s="38"/>
      <c r="B58" s="59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44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</row>
  </sheetData>
  <sheetProtection sheet="1" formatColumns="0" formatRows="0" objects="1" scenarios="1" spinCount="100000" saltValue="znz7U7rsueOiocO8njOp2tDt/jiz2UFzFI4i2FGR8sXA2uNG6+zchKUpB9GoICm307AckCF8mme8CyCEoV3bCw==" hashValue="A9OYAu9XdMjonSWB3ArspgO/sBf+UA4O3Ici7pp0pCf9MrqRP6yHCZEuR8QnaFTNb6YnrtpsCFYiHu9qb44Vvw==" algorithmName="SHA-512" password="CC35"/>
  <mergeCells count="46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G54:AM54"/>
    <mergeCell ref="AN54:AP54"/>
    <mergeCell ref="AR2:BE2"/>
  </mergeCells>
  <hyperlinks>
    <hyperlink ref="A55" location="'E02 - Etapa 02 - přístavb...'!C2" display="/"/>
    <hyperlink ref="A56" location="'VORN - Vedlejší a ostatní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78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79</v>
      </c>
    </row>
    <row r="4" s="1" customFormat="1" ht="24.96" customHeight="1">
      <c r="B4" s="20"/>
      <c r="D4" s="130" t="s">
        <v>83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6.5" customHeight="1">
      <c r="B7" s="20"/>
      <c r="E7" s="133" t="str">
        <f>'Rekapitulace stavby'!K6</f>
        <v>OÚMP - 2021_12_16 - rozpočet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84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85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30. 1. 2024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tr">
        <f>IF('Rekapitulace stavby'!AN10="","",'Rekapitulace stavby'!AN10)</f>
        <v/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tr">
        <f>IF('Rekapitulace stavby'!E11="","",'Rekapitulace stavby'!E11)</f>
        <v xml:space="preserve"> </v>
      </c>
      <c r="F15" s="38"/>
      <c r="G15" s="38"/>
      <c r="H15" s="38"/>
      <c r="I15" s="132" t="s">
        <v>27</v>
      </c>
      <c r="J15" s="136" t="str">
        <f>IF('Rekapitulace stavby'!AN11="","",'Rekapitulace stavby'!AN11)</f>
        <v/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28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27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30</v>
      </c>
      <c r="E20" s="38"/>
      <c r="F20" s="38"/>
      <c r="G20" s="38"/>
      <c r="H20" s="38"/>
      <c r="I20" s="132" t="s">
        <v>26</v>
      </c>
      <c r="J20" s="136" t="str">
        <f>IF('Rekapitulace stavby'!AN16="","",'Rekapitulace stavby'!AN16)</f>
        <v/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tr">
        <f>IF('Rekapitulace stavby'!E17="","",'Rekapitulace stavby'!E17)</f>
        <v xml:space="preserve"> </v>
      </c>
      <c r="F21" s="38"/>
      <c r="G21" s="38"/>
      <c r="H21" s="38"/>
      <c r="I21" s="132" t="s">
        <v>27</v>
      </c>
      <c r="J21" s="136" t="str">
        <f>IF('Rekapitulace stavby'!AN17="","",'Rekapitulace stavby'!AN17)</f>
        <v/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32</v>
      </c>
      <c r="E23" s="38"/>
      <c r="F23" s="38"/>
      <c r="G23" s="38"/>
      <c r="H23" s="38"/>
      <c r="I23" s="132" t="s">
        <v>26</v>
      </c>
      <c r="J23" s="136" t="str">
        <f>IF('Rekapitulace stavby'!AN19="","",'Rekapitulace stavby'!AN19)</f>
        <v/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tr">
        <f>IF('Rekapitulace stavby'!E20="","",'Rekapitulace stavby'!E20)</f>
        <v xml:space="preserve"> </v>
      </c>
      <c r="F24" s="38"/>
      <c r="G24" s="38"/>
      <c r="H24" s="38"/>
      <c r="I24" s="132" t="s">
        <v>27</v>
      </c>
      <c r="J24" s="136" t="str">
        <f>IF('Rekapitulace stavby'!AN20="","",'Rekapitulace stavby'!AN20)</f>
        <v/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33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71.25" customHeight="1">
      <c r="A27" s="138"/>
      <c r="B27" s="139"/>
      <c r="C27" s="138"/>
      <c r="D27" s="138"/>
      <c r="E27" s="140" t="s">
        <v>34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35</v>
      </c>
      <c r="E30" s="38"/>
      <c r="F30" s="38"/>
      <c r="G30" s="38"/>
      <c r="H30" s="38"/>
      <c r="I30" s="38"/>
      <c r="J30" s="144">
        <f>ROUND(J98,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37</v>
      </c>
      <c r="G32" s="38"/>
      <c r="H32" s="38"/>
      <c r="I32" s="145" t="s">
        <v>36</v>
      </c>
      <c r="J32" s="145" t="s">
        <v>38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39</v>
      </c>
      <c r="E33" s="132" t="s">
        <v>40</v>
      </c>
      <c r="F33" s="147">
        <f>ROUND((SUM(BE98:BE466)),  2)</f>
        <v>0</v>
      </c>
      <c r="G33" s="38"/>
      <c r="H33" s="38"/>
      <c r="I33" s="148">
        <v>0.20999999999999999</v>
      </c>
      <c r="J33" s="147">
        <f>ROUND(((SUM(BE98:BE466))*I33),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41</v>
      </c>
      <c r="F34" s="147">
        <f>ROUND((SUM(BF98:BF466)),  2)</f>
        <v>0</v>
      </c>
      <c r="G34" s="38"/>
      <c r="H34" s="38"/>
      <c r="I34" s="148">
        <v>0.12</v>
      </c>
      <c r="J34" s="147">
        <f>ROUND(((SUM(BF98:BF466))*I34),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42</v>
      </c>
      <c r="F35" s="147">
        <f>ROUND((SUM(BG98:BG466)),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43</v>
      </c>
      <c r="F36" s="147">
        <f>ROUND((SUM(BH98:BH466)),  2)</f>
        <v>0</v>
      </c>
      <c r="G36" s="38"/>
      <c r="H36" s="38"/>
      <c r="I36" s="148">
        <v>0.12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44</v>
      </c>
      <c r="F37" s="147">
        <f>ROUND((SUM(BI98:BI466)),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45</v>
      </c>
      <c r="E39" s="151"/>
      <c r="F39" s="151"/>
      <c r="G39" s="152" t="s">
        <v>46</v>
      </c>
      <c r="H39" s="153" t="s">
        <v>47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hidden="1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hidden="1" s="2" customFormat="1" ht="24.96" customHeight="1">
      <c r="A45" s="38"/>
      <c r="B45" s="39"/>
      <c r="C45" s="23" t="s">
        <v>86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hidden="1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hidden="1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hidden="1" s="2" customFormat="1" ht="16.5" customHeight="1">
      <c r="A48" s="38"/>
      <c r="B48" s="39"/>
      <c r="C48" s="40"/>
      <c r="D48" s="40"/>
      <c r="E48" s="160" t="str">
        <f>E7</f>
        <v>OÚMP - 2021_12_16 - rozpočet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hidden="1" s="2" customFormat="1" ht="12" customHeight="1">
      <c r="A49" s="38"/>
      <c r="B49" s="39"/>
      <c r="C49" s="32" t="s">
        <v>84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hidden="1" s="2" customFormat="1" ht="16.5" customHeight="1">
      <c r="A50" s="38"/>
      <c r="B50" s="39"/>
      <c r="C50" s="40"/>
      <c r="D50" s="40"/>
      <c r="E50" s="69" t="str">
        <f>E9</f>
        <v>E02 - Etapa 02 - přístavba objektu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hidden="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hidden="1" s="2" customFormat="1" ht="12" customHeight="1">
      <c r="A52" s="38"/>
      <c r="B52" s="39"/>
      <c r="C52" s="32" t="s">
        <v>21</v>
      </c>
      <c r="D52" s="40"/>
      <c r="E52" s="40"/>
      <c r="F52" s="27" t="str">
        <f>F12</f>
        <v xml:space="preserve"> </v>
      </c>
      <c r="G52" s="40"/>
      <c r="H52" s="40"/>
      <c r="I52" s="32" t="s">
        <v>23</v>
      </c>
      <c r="J52" s="72" t="str">
        <f>IF(J12="","",J12)</f>
        <v>30. 1. 2024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hidden="1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hidden="1" s="2" customFormat="1" ht="15.15" customHeight="1">
      <c r="A54" s="38"/>
      <c r="B54" s="39"/>
      <c r="C54" s="32" t="s">
        <v>25</v>
      </c>
      <c r="D54" s="40"/>
      <c r="E54" s="40"/>
      <c r="F54" s="27" t="str">
        <f>E15</f>
        <v xml:space="preserve"> </v>
      </c>
      <c r="G54" s="40"/>
      <c r="H54" s="40"/>
      <c r="I54" s="32" t="s">
        <v>30</v>
      </c>
      <c r="J54" s="36" t="str">
        <f>E21</f>
        <v xml:space="preserve"> 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hidden="1" s="2" customFormat="1" ht="15.15" customHeight="1">
      <c r="A55" s="38"/>
      <c r="B55" s="39"/>
      <c r="C55" s="32" t="s">
        <v>28</v>
      </c>
      <c r="D55" s="40"/>
      <c r="E55" s="40"/>
      <c r="F55" s="27" t="str">
        <f>IF(E18="","",E18)</f>
        <v>Vyplň údaj</v>
      </c>
      <c r="G55" s="40"/>
      <c r="H55" s="40"/>
      <c r="I55" s="32" t="s">
        <v>32</v>
      </c>
      <c r="J55" s="36" t="str">
        <f>E24</f>
        <v xml:space="preserve"> 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hidden="1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hidden="1" s="2" customFormat="1" ht="29.28" customHeight="1">
      <c r="A57" s="38"/>
      <c r="B57" s="39"/>
      <c r="C57" s="161" t="s">
        <v>87</v>
      </c>
      <c r="D57" s="162"/>
      <c r="E57" s="162"/>
      <c r="F57" s="162"/>
      <c r="G57" s="162"/>
      <c r="H57" s="162"/>
      <c r="I57" s="162"/>
      <c r="J57" s="163" t="s">
        <v>88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hidden="1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hidden="1" s="2" customFormat="1" ht="22.8" customHeight="1">
      <c r="A59" s="38"/>
      <c r="B59" s="39"/>
      <c r="C59" s="164" t="s">
        <v>67</v>
      </c>
      <c r="D59" s="40"/>
      <c r="E59" s="40"/>
      <c r="F59" s="40"/>
      <c r="G59" s="40"/>
      <c r="H59" s="40"/>
      <c r="I59" s="40"/>
      <c r="J59" s="102">
        <f>J98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89</v>
      </c>
    </row>
    <row r="60" hidden="1" s="9" customFormat="1" ht="24.96" customHeight="1">
      <c r="A60" s="9"/>
      <c r="B60" s="165"/>
      <c r="C60" s="166"/>
      <c r="D60" s="167" t="s">
        <v>90</v>
      </c>
      <c r="E60" s="168"/>
      <c r="F60" s="168"/>
      <c r="G60" s="168"/>
      <c r="H60" s="168"/>
      <c r="I60" s="168"/>
      <c r="J60" s="169">
        <f>J99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hidden="1" s="10" customFormat="1" ht="19.92" customHeight="1">
      <c r="A61" s="10"/>
      <c r="B61" s="171"/>
      <c r="C61" s="172"/>
      <c r="D61" s="173" t="s">
        <v>91</v>
      </c>
      <c r="E61" s="174"/>
      <c r="F61" s="174"/>
      <c r="G61" s="174"/>
      <c r="H61" s="174"/>
      <c r="I61" s="174"/>
      <c r="J61" s="175">
        <f>J100</f>
        <v>0</v>
      </c>
      <c r="K61" s="172"/>
      <c r="L61" s="176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hidden="1" s="10" customFormat="1" ht="19.92" customHeight="1">
      <c r="A62" s="10"/>
      <c r="B62" s="171"/>
      <c r="C62" s="172"/>
      <c r="D62" s="173" t="s">
        <v>92</v>
      </c>
      <c r="E62" s="174"/>
      <c r="F62" s="174"/>
      <c r="G62" s="174"/>
      <c r="H62" s="174"/>
      <c r="I62" s="174"/>
      <c r="J62" s="175">
        <f>J169</f>
        <v>0</v>
      </c>
      <c r="K62" s="172"/>
      <c r="L62" s="176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hidden="1" s="10" customFormat="1" ht="19.92" customHeight="1">
      <c r="A63" s="10"/>
      <c r="B63" s="171"/>
      <c r="C63" s="172"/>
      <c r="D63" s="173" t="s">
        <v>93</v>
      </c>
      <c r="E63" s="174"/>
      <c r="F63" s="174"/>
      <c r="G63" s="174"/>
      <c r="H63" s="174"/>
      <c r="I63" s="174"/>
      <c r="J63" s="175">
        <f>J213</f>
        <v>0</v>
      </c>
      <c r="K63" s="172"/>
      <c r="L63" s="176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hidden="1" s="10" customFormat="1" ht="19.92" customHeight="1">
      <c r="A64" s="10"/>
      <c r="B64" s="171"/>
      <c r="C64" s="172"/>
      <c r="D64" s="173" t="s">
        <v>94</v>
      </c>
      <c r="E64" s="174"/>
      <c r="F64" s="174"/>
      <c r="G64" s="174"/>
      <c r="H64" s="174"/>
      <c r="I64" s="174"/>
      <c r="J64" s="175">
        <f>J269</f>
        <v>0</v>
      </c>
      <c r="K64" s="172"/>
      <c r="L64" s="176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hidden="1" s="10" customFormat="1" ht="19.92" customHeight="1">
      <c r="A65" s="10"/>
      <c r="B65" s="171"/>
      <c r="C65" s="172"/>
      <c r="D65" s="173" t="s">
        <v>95</v>
      </c>
      <c r="E65" s="174"/>
      <c r="F65" s="174"/>
      <c r="G65" s="174"/>
      <c r="H65" s="174"/>
      <c r="I65" s="174"/>
      <c r="J65" s="175">
        <f>J284</f>
        <v>0</v>
      </c>
      <c r="K65" s="172"/>
      <c r="L65" s="17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hidden="1" s="10" customFormat="1" ht="19.92" customHeight="1">
      <c r="A66" s="10"/>
      <c r="B66" s="171"/>
      <c r="C66" s="172"/>
      <c r="D66" s="173" t="s">
        <v>96</v>
      </c>
      <c r="E66" s="174"/>
      <c r="F66" s="174"/>
      <c r="G66" s="174"/>
      <c r="H66" s="174"/>
      <c r="I66" s="174"/>
      <c r="J66" s="175">
        <f>J303</f>
        <v>0</v>
      </c>
      <c r="K66" s="172"/>
      <c r="L66" s="17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hidden="1" s="10" customFormat="1" ht="19.92" customHeight="1">
      <c r="A67" s="10"/>
      <c r="B67" s="171"/>
      <c r="C67" s="172"/>
      <c r="D67" s="173" t="s">
        <v>97</v>
      </c>
      <c r="E67" s="174"/>
      <c r="F67" s="174"/>
      <c r="G67" s="174"/>
      <c r="H67" s="174"/>
      <c r="I67" s="174"/>
      <c r="J67" s="175">
        <f>J338</f>
        <v>0</v>
      </c>
      <c r="K67" s="172"/>
      <c r="L67" s="17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hidden="1" s="10" customFormat="1" ht="19.92" customHeight="1">
      <c r="A68" s="10"/>
      <c r="B68" s="171"/>
      <c r="C68" s="172"/>
      <c r="D68" s="173" t="s">
        <v>98</v>
      </c>
      <c r="E68" s="174"/>
      <c r="F68" s="174"/>
      <c r="G68" s="174"/>
      <c r="H68" s="174"/>
      <c r="I68" s="174"/>
      <c r="J68" s="175">
        <f>J349</f>
        <v>0</v>
      </c>
      <c r="K68" s="172"/>
      <c r="L68" s="176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hidden="1" s="9" customFormat="1" ht="24.96" customHeight="1">
      <c r="A69" s="9"/>
      <c r="B69" s="165"/>
      <c r="C69" s="166"/>
      <c r="D69" s="167" t="s">
        <v>99</v>
      </c>
      <c r="E69" s="168"/>
      <c r="F69" s="168"/>
      <c r="G69" s="168"/>
      <c r="H69" s="168"/>
      <c r="I69" s="168"/>
      <c r="J69" s="169">
        <f>J352</f>
        <v>0</v>
      </c>
      <c r="K69" s="166"/>
      <c r="L69" s="170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hidden="1" s="10" customFormat="1" ht="19.92" customHeight="1">
      <c r="A70" s="10"/>
      <c r="B70" s="171"/>
      <c r="C70" s="172"/>
      <c r="D70" s="173" t="s">
        <v>100</v>
      </c>
      <c r="E70" s="174"/>
      <c r="F70" s="174"/>
      <c r="G70" s="174"/>
      <c r="H70" s="174"/>
      <c r="I70" s="174"/>
      <c r="J70" s="175">
        <f>J353</f>
        <v>0</v>
      </c>
      <c r="K70" s="172"/>
      <c r="L70" s="176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hidden="1" s="10" customFormat="1" ht="19.92" customHeight="1">
      <c r="A71" s="10"/>
      <c r="B71" s="171"/>
      <c r="C71" s="172"/>
      <c r="D71" s="173" t="s">
        <v>101</v>
      </c>
      <c r="E71" s="174"/>
      <c r="F71" s="174"/>
      <c r="G71" s="174"/>
      <c r="H71" s="174"/>
      <c r="I71" s="174"/>
      <c r="J71" s="175">
        <f>J386</f>
        <v>0</v>
      </c>
      <c r="K71" s="172"/>
      <c r="L71" s="176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hidden="1" s="10" customFormat="1" ht="19.92" customHeight="1">
      <c r="A72" s="10"/>
      <c r="B72" s="171"/>
      <c r="C72" s="172"/>
      <c r="D72" s="173" t="s">
        <v>102</v>
      </c>
      <c r="E72" s="174"/>
      <c r="F72" s="174"/>
      <c r="G72" s="174"/>
      <c r="H72" s="174"/>
      <c r="I72" s="174"/>
      <c r="J72" s="175">
        <f>J388</f>
        <v>0</v>
      </c>
      <c r="K72" s="172"/>
      <c r="L72" s="176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hidden="1" s="10" customFormat="1" ht="19.92" customHeight="1">
      <c r="A73" s="10"/>
      <c r="B73" s="171"/>
      <c r="C73" s="172"/>
      <c r="D73" s="173" t="s">
        <v>103</v>
      </c>
      <c r="E73" s="174"/>
      <c r="F73" s="174"/>
      <c r="G73" s="174"/>
      <c r="H73" s="174"/>
      <c r="I73" s="174"/>
      <c r="J73" s="175">
        <f>J410</f>
        <v>0</v>
      </c>
      <c r="K73" s="172"/>
      <c r="L73" s="176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hidden="1" s="10" customFormat="1" ht="19.92" customHeight="1">
      <c r="A74" s="10"/>
      <c r="B74" s="171"/>
      <c r="C74" s="172"/>
      <c r="D74" s="173" t="s">
        <v>104</v>
      </c>
      <c r="E74" s="174"/>
      <c r="F74" s="174"/>
      <c r="G74" s="174"/>
      <c r="H74" s="174"/>
      <c r="I74" s="174"/>
      <c r="J74" s="175">
        <f>J423</f>
        <v>0</v>
      </c>
      <c r="K74" s="172"/>
      <c r="L74" s="176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hidden="1" s="10" customFormat="1" ht="19.92" customHeight="1">
      <c r="A75" s="10"/>
      <c r="B75" s="171"/>
      <c r="C75" s="172"/>
      <c r="D75" s="173" t="s">
        <v>105</v>
      </c>
      <c r="E75" s="174"/>
      <c r="F75" s="174"/>
      <c r="G75" s="174"/>
      <c r="H75" s="174"/>
      <c r="I75" s="174"/>
      <c r="J75" s="175">
        <f>J432</f>
        <v>0</v>
      </c>
      <c r="K75" s="172"/>
      <c r="L75" s="176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hidden="1" s="10" customFormat="1" ht="19.92" customHeight="1">
      <c r="A76" s="10"/>
      <c r="B76" s="171"/>
      <c r="C76" s="172"/>
      <c r="D76" s="173" t="s">
        <v>106</v>
      </c>
      <c r="E76" s="174"/>
      <c r="F76" s="174"/>
      <c r="G76" s="174"/>
      <c r="H76" s="174"/>
      <c r="I76" s="174"/>
      <c r="J76" s="175">
        <f>J447</f>
        <v>0</v>
      </c>
      <c r="K76" s="172"/>
      <c r="L76" s="176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hidden="1" s="9" customFormat="1" ht="24.96" customHeight="1">
      <c r="A77" s="9"/>
      <c r="B77" s="165"/>
      <c r="C77" s="166"/>
      <c r="D77" s="167" t="s">
        <v>107</v>
      </c>
      <c r="E77" s="168"/>
      <c r="F77" s="168"/>
      <c r="G77" s="168"/>
      <c r="H77" s="168"/>
      <c r="I77" s="168"/>
      <c r="J77" s="169">
        <f>J455</f>
        <v>0</v>
      </c>
      <c r="K77" s="166"/>
      <c r="L77" s="170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</row>
    <row r="78" hidden="1" s="9" customFormat="1" ht="24.96" customHeight="1">
      <c r="A78" s="9"/>
      <c r="B78" s="165"/>
      <c r="C78" s="166"/>
      <c r="D78" s="167" t="s">
        <v>108</v>
      </c>
      <c r="E78" s="168"/>
      <c r="F78" s="168"/>
      <c r="G78" s="168"/>
      <c r="H78" s="168"/>
      <c r="I78" s="168"/>
      <c r="J78" s="169">
        <f>J456</f>
        <v>0</v>
      </c>
      <c r="K78" s="166"/>
      <c r="L78" s="170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</row>
    <row r="79" hidden="1" s="2" customFormat="1" ht="21.84" customHeight="1">
      <c r="A79" s="38"/>
      <c r="B79" s="39"/>
      <c r="C79" s="40"/>
      <c r="D79" s="40"/>
      <c r="E79" s="40"/>
      <c r="F79" s="40"/>
      <c r="G79" s="40"/>
      <c r="H79" s="40"/>
      <c r="I79" s="40"/>
      <c r="J79" s="40"/>
      <c r="K79" s="40"/>
      <c r="L79" s="13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hidden="1" s="2" customFormat="1" ht="6.96" customHeight="1">
      <c r="A80" s="38"/>
      <c r="B80" s="59"/>
      <c r="C80" s="60"/>
      <c r="D80" s="60"/>
      <c r="E80" s="60"/>
      <c r="F80" s="60"/>
      <c r="G80" s="60"/>
      <c r="H80" s="60"/>
      <c r="I80" s="60"/>
      <c r="J80" s="60"/>
      <c r="K80" s="60"/>
      <c r="L80" s="13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hidden="1"/>
    <row r="82" hidden="1"/>
    <row r="83" hidden="1"/>
    <row r="84" s="2" customFormat="1" ht="6.96" customHeight="1">
      <c r="A84" s="38"/>
      <c r="B84" s="61"/>
      <c r="C84" s="62"/>
      <c r="D84" s="62"/>
      <c r="E84" s="62"/>
      <c r="F84" s="62"/>
      <c r="G84" s="62"/>
      <c r="H84" s="62"/>
      <c r="I84" s="62"/>
      <c r="J84" s="62"/>
      <c r="K84" s="62"/>
      <c r="L84" s="134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24.96" customHeight="1">
      <c r="A85" s="38"/>
      <c r="B85" s="39"/>
      <c r="C85" s="23" t="s">
        <v>109</v>
      </c>
      <c r="D85" s="40"/>
      <c r="E85" s="40"/>
      <c r="F85" s="40"/>
      <c r="G85" s="40"/>
      <c r="H85" s="40"/>
      <c r="I85" s="40"/>
      <c r="J85" s="40"/>
      <c r="K85" s="40"/>
      <c r="L85" s="134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134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2" customHeight="1">
      <c r="A87" s="38"/>
      <c r="B87" s="39"/>
      <c r="C87" s="32" t="s">
        <v>16</v>
      </c>
      <c r="D87" s="40"/>
      <c r="E87" s="40"/>
      <c r="F87" s="40"/>
      <c r="G87" s="40"/>
      <c r="H87" s="40"/>
      <c r="I87" s="40"/>
      <c r="J87" s="40"/>
      <c r="K87" s="40"/>
      <c r="L87" s="134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6.5" customHeight="1">
      <c r="A88" s="38"/>
      <c r="B88" s="39"/>
      <c r="C88" s="40"/>
      <c r="D88" s="40"/>
      <c r="E88" s="160" t="str">
        <f>E7</f>
        <v>OÚMP - 2021_12_16 - rozpočet</v>
      </c>
      <c r="F88" s="32"/>
      <c r="G88" s="32"/>
      <c r="H88" s="32"/>
      <c r="I88" s="40"/>
      <c r="J88" s="40"/>
      <c r="K88" s="40"/>
      <c r="L88" s="134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84</v>
      </c>
      <c r="D89" s="40"/>
      <c r="E89" s="40"/>
      <c r="F89" s="40"/>
      <c r="G89" s="40"/>
      <c r="H89" s="40"/>
      <c r="I89" s="40"/>
      <c r="J89" s="40"/>
      <c r="K89" s="40"/>
      <c r="L89" s="134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16.5" customHeight="1">
      <c r="A90" s="38"/>
      <c r="B90" s="39"/>
      <c r="C90" s="40"/>
      <c r="D90" s="40"/>
      <c r="E90" s="69" t="str">
        <f>E9</f>
        <v>E02 - Etapa 02 - přístavba objektu</v>
      </c>
      <c r="F90" s="40"/>
      <c r="G90" s="40"/>
      <c r="H90" s="40"/>
      <c r="I90" s="40"/>
      <c r="J90" s="40"/>
      <c r="K90" s="40"/>
      <c r="L90" s="134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6.96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134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2" customHeight="1">
      <c r="A92" s="38"/>
      <c r="B92" s="39"/>
      <c r="C92" s="32" t="s">
        <v>21</v>
      </c>
      <c r="D92" s="40"/>
      <c r="E92" s="40"/>
      <c r="F92" s="27" t="str">
        <f>F12</f>
        <v xml:space="preserve"> </v>
      </c>
      <c r="G92" s="40"/>
      <c r="H92" s="40"/>
      <c r="I92" s="32" t="s">
        <v>23</v>
      </c>
      <c r="J92" s="72" t="str">
        <f>IF(J12="","",J12)</f>
        <v>30. 1. 2024</v>
      </c>
      <c r="K92" s="40"/>
      <c r="L92" s="134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6.96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134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15.15" customHeight="1">
      <c r="A94" s="38"/>
      <c r="B94" s="39"/>
      <c r="C94" s="32" t="s">
        <v>25</v>
      </c>
      <c r="D94" s="40"/>
      <c r="E94" s="40"/>
      <c r="F94" s="27" t="str">
        <f>E15</f>
        <v xml:space="preserve"> </v>
      </c>
      <c r="G94" s="40"/>
      <c r="H94" s="40"/>
      <c r="I94" s="32" t="s">
        <v>30</v>
      </c>
      <c r="J94" s="36" t="str">
        <f>E21</f>
        <v xml:space="preserve"> </v>
      </c>
      <c r="K94" s="40"/>
      <c r="L94" s="134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5.15" customHeight="1">
      <c r="A95" s="38"/>
      <c r="B95" s="39"/>
      <c r="C95" s="32" t="s">
        <v>28</v>
      </c>
      <c r="D95" s="40"/>
      <c r="E95" s="40"/>
      <c r="F95" s="27" t="str">
        <f>IF(E18="","",E18)</f>
        <v>Vyplň údaj</v>
      </c>
      <c r="G95" s="40"/>
      <c r="H95" s="40"/>
      <c r="I95" s="32" t="s">
        <v>32</v>
      </c>
      <c r="J95" s="36" t="str">
        <f>E24</f>
        <v xml:space="preserve"> </v>
      </c>
      <c r="K95" s="40"/>
      <c r="L95" s="134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10.32" customHeight="1">
      <c r="A96" s="38"/>
      <c r="B96" s="39"/>
      <c r="C96" s="40"/>
      <c r="D96" s="40"/>
      <c r="E96" s="40"/>
      <c r="F96" s="40"/>
      <c r="G96" s="40"/>
      <c r="H96" s="40"/>
      <c r="I96" s="40"/>
      <c r="J96" s="40"/>
      <c r="K96" s="40"/>
      <c r="L96" s="134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="11" customFormat="1" ht="29.28" customHeight="1">
      <c r="A97" s="177"/>
      <c r="B97" s="178"/>
      <c r="C97" s="179" t="s">
        <v>110</v>
      </c>
      <c r="D97" s="180" t="s">
        <v>54</v>
      </c>
      <c r="E97" s="180" t="s">
        <v>50</v>
      </c>
      <c r="F97" s="180" t="s">
        <v>51</v>
      </c>
      <c r="G97" s="180" t="s">
        <v>111</v>
      </c>
      <c r="H97" s="180" t="s">
        <v>112</v>
      </c>
      <c r="I97" s="180" t="s">
        <v>113</v>
      </c>
      <c r="J97" s="180" t="s">
        <v>88</v>
      </c>
      <c r="K97" s="181" t="s">
        <v>114</v>
      </c>
      <c r="L97" s="182"/>
      <c r="M97" s="92" t="s">
        <v>19</v>
      </c>
      <c r="N97" s="93" t="s">
        <v>39</v>
      </c>
      <c r="O97" s="93" t="s">
        <v>115</v>
      </c>
      <c r="P97" s="93" t="s">
        <v>116</v>
      </c>
      <c r="Q97" s="93" t="s">
        <v>117</v>
      </c>
      <c r="R97" s="93" t="s">
        <v>118</v>
      </c>
      <c r="S97" s="93" t="s">
        <v>119</v>
      </c>
      <c r="T97" s="94" t="s">
        <v>120</v>
      </c>
      <c r="U97" s="177"/>
      <c r="V97" s="177"/>
      <c r="W97" s="177"/>
      <c r="X97" s="177"/>
      <c r="Y97" s="177"/>
      <c r="Z97" s="177"/>
      <c r="AA97" s="177"/>
      <c r="AB97" s="177"/>
      <c r="AC97" s="177"/>
      <c r="AD97" s="177"/>
      <c r="AE97" s="177"/>
    </row>
    <row r="98" s="2" customFormat="1" ht="22.8" customHeight="1">
      <c r="A98" s="38"/>
      <c r="B98" s="39"/>
      <c r="C98" s="99" t="s">
        <v>121</v>
      </c>
      <c r="D98" s="40"/>
      <c r="E98" s="40"/>
      <c r="F98" s="40"/>
      <c r="G98" s="40"/>
      <c r="H98" s="40"/>
      <c r="I98" s="40"/>
      <c r="J98" s="183">
        <f>BK98</f>
        <v>0</v>
      </c>
      <c r="K98" s="40"/>
      <c r="L98" s="44"/>
      <c r="M98" s="95"/>
      <c r="N98" s="184"/>
      <c r="O98" s="96"/>
      <c r="P98" s="185">
        <f>P99+P352+P455+P456</f>
        <v>0</v>
      </c>
      <c r="Q98" s="96"/>
      <c r="R98" s="185">
        <f>R99+R352+R455+R456</f>
        <v>163.13101090999999</v>
      </c>
      <c r="S98" s="96"/>
      <c r="T98" s="186">
        <f>T99+T352+T455+T456</f>
        <v>24.288920000000001</v>
      </c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T98" s="17" t="s">
        <v>68</v>
      </c>
      <c r="AU98" s="17" t="s">
        <v>89</v>
      </c>
      <c r="BK98" s="187">
        <f>BK99+BK352+BK455+BK456</f>
        <v>0</v>
      </c>
    </row>
    <row r="99" s="12" customFormat="1" ht="25.92" customHeight="1">
      <c r="A99" s="12"/>
      <c r="B99" s="188"/>
      <c r="C99" s="189"/>
      <c r="D99" s="190" t="s">
        <v>68</v>
      </c>
      <c r="E99" s="191" t="s">
        <v>122</v>
      </c>
      <c r="F99" s="191" t="s">
        <v>123</v>
      </c>
      <c r="G99" s="189"/>
      <c r="H99" s="189"/>
      <c r="I99" s="192"/>
      <c r="J99" s="193">
        <f>BK99</f>
        <v>0</v>
      </c>
      <c r="K99" s="189"/>
      <c r="L99" s="194"/>
      <c r="M99" s="195"/>
      <c r="N99" s="196"/>
      <c r="O99" s="196"/>
      <c r="P99" s="197">
        <f>P100+P169+P213+P269+P284+P303+P338+P349</f>
        <v>0</v>
      </c>
      <c r="Q99" s="196"/>
      <c r="R99" s="197">
        <f>R100+R169+R213+R269+R284+R303+R338+R349</f>
        <v>154.16241842999997</v>
      </c>
      <c r="S99" s="196"/>
      <c r="T99" s="198">
        <f>T100+T169+T213+T269+T284+T303+T338+T349</f>
        <v>24.288920000000001</v>
      </c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R99" s="199" t="s">
        <v>77</v>
      </c>
      <c r="AT99" s="200" t="s">
        <v>68</v>
      </c>
      <c r="AU99" s="200" t="s">
        <v>69</v>
      </c>
      <c r="AY99" s="199" t="s">
        <v>124</v>
      </c>
      <c r="BK99" s="201">
        <f>BK100+BK169+BK213+BK269+BK284+BK303+BK338+BK349</f>
        <v>0</v>
      </c>
    </row>
    <row r="100" s="12" customFormat="1" ht="22.8" customHeight="1">
      <c r="A100" s="12"/>
      <c r="B100" s="188"/>
      <c r="C100" s="189"/>
      <c r="D100" s="190" t="s">
        <v>68</v>
      </c>
      <c r="E100" s="202" t="s">
        <v>77</v>
      </c>
      <c r="F100" s="202" t="s">
        <v>125</v>
      </c>
      <c r="G100" s="189"/>
      <c r="H100" s="189"/>
      <c r="I100" s="192"/>
      <c r="J100" s="203">
        <f>BK100</f>
        <v>0</v>
      </c>
      <c r="K100" s="189"/>
      <c r="L100" s="194"/>
      <c r="M100" s="195"/>
      <c r="N100" s="196"/>
      <c r="O100" s="196"/>
      <c r="P100" s="197">
        <f>SUM(P101:P168)</f>
        <v>0</v>
      </c>
      <c r="Q100" s="196"/>
      <c r="R100" s="197">
        <f>SUM(R101:R168)</f>
        <v>7.3372000000000002</v>
      </c>
      <c r="S100" s="196"/>
      <c r="T100" s="198">
        <f>SUM(T101:T168)</f>
        <v>14.4</v>
      </c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R100" s="199" t="s">
        <v>77</v>
      </c>
      <c r="AT100" s="200" t="s">
        <v>68</v>
      </c>
      <c r="AU100" s="200" t="s">
        <v>77</v>
      </c>
      <c r="AY100" s="199" t="s">
        <v>124</v>
      </c>
      <c r="BK100" s="201">
        <f>SUM(BK101:BK168)</f>
        <v>0</v>
      </c>
    </row>
    <row r="101" s="2" customFormat="1" ht="55.5" customHeight="1">
      <c r="A101" s="38"/>
      <c r="B101" s="39"/>
      <c r="C101" s="204" t="s">
        <v>126</v>
      </c>
      <c r="D101" s="204" t="s">
        <v>127</v>
      </c>
      <c r="E101" s="205" t="s">
        <v>128</v>
      </c>
      <c r="F101" s="206" t="s">
        <v>129</v>
      </c>
      <c r="G101" s="207" t="s">
        <v>130</v>
      </c>
      <c r="H101" s="208">
        <v>32</v>
      </c>
      <c r="I101" s="209"/>
      <c r="J101" s="210">
        <f>ROUND(I101*H101,2)</f>
        <v>0</v>
      </c>
      <c r="K101" s="206" t="s">
        <v>131</v>
      </c>
      <c r="L101" s="44"/>
      <c r="M101" s="211" t="s">
        <v>19</v>
      </c>
      <c r="N101" s="212" t="s">
        <v>40</v>
      </c>
      <c r="O101" s="84"/>
      <c r="P101" s="213">
        <f>O101*H101</f>
        <v>0</v>
      </c>
      <c r="Q101" s="213">
        <v>0</v>
      </c>
      <c r="R101" s="213">
        <f>Q101*H101</f>
        <v>0</v>
      </c>
      <c r="S101" s="213">
        <v>0.45000000000000001</v>
      </c>
      <c r="T101" s="214">
        <f>S101*H101</f>
        <v>14.4</v>
      </c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R101" s="215" t="s">
        <v>132</v>
      </c>
      <c r="AT101" s="215" t="s">
        <v>127</v>
      </c>
      <c r="AU101" s="215" t="s">
        <v>79</v>
      </c>
      <c r="AY101" s="17" t="s">
        <v>124</v>
      </c>
      <c r="BE101" s="216">
        <f>IF(N101="základní",J101,0)</f>
        <v>0</v>
      </c>
      <c r="BF101" s="216">
        <f>IF(N101="snížená",J101,0)</f>
        <v>0</v>
      </c>
      <c r="BG101" s="216">
        <f>IF(N101="zákl. přenesená",J101,0)</f>
        <v>0</v>
      </c>
      <c r="BH101" s="216">
        <f>IF(N101="sníž. přenesená",J101,0)</f>
        <v>0</v>
      </c>
      <c r="BI101" s="216">
        <f>IF(N101="nulová",J101,0)</f>
        <v>0</v>
      </c>
      <c r="BJ101" s="17" t="s">
        <v>77</v>
      </c>
      <c r="BK101" s="216">
        <f>ROUND(I101*H101,2)</f>
        <v>0</v>
      </c>
      <c r="BL101" s="17" t="s">
        <v>132</v>
      </c>
      <c r="BM101" s="215" t="s">
        <v>133</v>
      </c>
    </row>
    <row r="102" s="2" customFormat="1">
      <c r="A102" s="38"/>
      <c r="B102" s="39"/>
      <c r="C102" s="40"/>
      <c r="D102" s="217" t="s">
        <v>134</v>
      </c>
      <c r="E102" s="40"/>
      <c r="F102" s="218" t="s">
        <v>135</v>
      </c>
      <c r="G102" s="40"/>
      <c r="H102" s="40"/>
      <c r="I102" s="219"/>
      <c r="J102" s="40"/>
      <c r="K102" s="40"/>
      <c r="L102" s="44"/>
      <c r="M102" s="220"/>
      <c r="N102" s="221"/>
      <c r="O102" s="84"/>
      <c r="P102" s="84"/>
      <c r="Q102" s="84"/>
      <c r="R102" s="84"/>
      <c r="S102" s="84"/>
      <c r="T102" s="85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T102" s="17" t="s">
        <v>134</v>
      </c>
      <c r="AU102" s="17" t="s">
        <v>79</v>
      </c>
    </row>
    <row r="103" s="2" customFormat="1" ht="44.25" customHeight="1">
      <c r="A103" s="38"/>
      <c r="B103" s="39"/>
      <c r="C103" s="204" t="s">
        <v>136</v>
      </c>
      <c r="D103" s="204" t="s">
        <v>127</v>
      </c>
      <c r="E103" s="205" t="s">
        <v>137</v>
      </c>
      <c r="F103" s="206" t="s">
        <v>138</v>
      </c>
      <c r="G103" s="207" t="s">
        <v>139</v>
      </c>
      <c r="H103" s="208">
        <v>5</v>
      </c>
      <c r="I103" s="209"/>
      <c r="J103" s="210">
        <f>ROUND(I103*H103,2)</f>
        <v>0</v>
      </c>
      <c r="K103" s="206" t="s">
        <v>131</v>
      </c>
      <c r="L103" s="44"/>
      <c r="M103" s="211" t="s">
        <v>19</v>
      </c>
      <c r="N103" s="212" t="s">
        <v>40</v>
      </c>
      <c r="O103" s="84"/>
      <c r="P103" s="213">
        <f>O103*H103</f>
        <v>0</v>
      </c>
      <c r="Q103" s="213">
        <v>0</v>
      </c>
      <c r="R103" s="213">
        <f>Q103*H103</f>
        <v>0</v>
      </c>
      <c r="S103" s="213">
        <v>0</v>
      </c>
      <c r="T103" s="214">
        <f>S103*H103</f>
        <v>0</v>
      </c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R103" s="215" t="s">
        <v>132</v>
      </c>
      <c r="AT103" s="215" t="s">
        <v>127</v>
      </c>
      <c r="AU103" s="215" t="s">
        <v>79</v>
      </c>
      <c r="AY103" s="17" t="s">
        <v>124</v>
      </c>
      <c r="BE103" s="216">
        <f>IF(N103="základní",J103,0)</f>
        <v>0</v>
      </c>
      <c r="BF103" s="216">
        <f>IF(N103="snížená",J103,0)</f>
        <v>0</v>
      </c>
      <c r="BG103" s="216">
        <f>IF(N103="zákl. přenesená",J103,0)</f>
        <v>0</v>
      </c>
      <c r="BH103" s="216">
        <f>IF(N103="sníž. přenesená",J103,0)</f>
        <v>0</v>
      </c>
      <c r="BI103" s="216">
        <f>IF(N103="nulová",J103,0)</f>
        <v>0</v>
      </c>
      <c r="BJ103" s="17" t="s">
        <v>77</v>
      </c>
      <c r="BK103" s="216">
        <f>ROUND(I103*H103,2)</f>
        <v>0</v>
      </c>
      <c r="BL103" s="17" t="s">
        <v>132</v>
      </c>
      <c r="BM103" s="215" t="s">
        <v>140</v>
      </c>
    </row>
    <row r="104" s="2" customFormat="1">
      <c r="A104" s="38"/>
      <c r="B104" s="39"/>
      <c r="C104" s="40"/>
      <c r="D104" s="217" t="s">
        <v>134</v>
      </c>
      <c r="E104" s="40"/>
      <c r="F104" s="218" t="s">
        <v>141</v>
      </c>
      <c r="G104" s="40"/>
      <c r="H104" s="40"/>
      <c r="I104" s="219"/>
      <c r="J104" s="40"/>
      <c r="K104" s="40"/>
      <c r="L104" s="44"/>
      <c r="M104" s="220"/>
      <c r="N104" s="221"/>
      <c r="O104" s="84"/>
      <c r="P104" s="84"/>
      <c r="Q104" s="84"/>
      <c r="R104" s="84"/>
      <c r="S104" s="84"/>
      <c r="T104" s="85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T104" s="17" t="s">
        <v>134</v>
      </c>
      <c r="AU104" s="17" t="s">
        <v>79</v>
      </c>
    </row>
    <row r="105" s="13" customFormat="1">
      <c r="A105" s="13"/>
      <c r="B105" s="222"/>
      <c r="C105" s="223"/>
      <c r="D105" s="224" t="s">
        <v>142</v>
      </c>
      <c r="E105" s="225" t="s">
        <v>19</v>
      </c>
      <c r="F105" s="226" t="s">
        <v>143</v>
      </c>
      <c r="G105" s="223"/>
      <c r="H105" s="225" t="s">
        <v>19</v>
      </c>
      <c r="I105" s="227"/>
      <c r="J105" s="223"/>
      <c r="K105" s="223"/>
      <c r="L105" s="228"/>
      <c r="M105" s="229"/>
      <c r="N105" s="230"/>
      <c r="O105" s="230"/>
      <c r="P105" s="230"/>
      <c r="Q105" s="230"/>
      <c r="R105" s="230"/>
      <c r="S105" s="230"/>
      <c r="T105" s="231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2" t="s">
        <v>142</v>
      </c>
      <c r="AU105" s="232" t="s">
        <v>79</v>
      </c>
      <c r="AV105" s="13" t="s">
        <v>77</v>
      </c>
      <c r="AW105" s="13" t="s">
        <v>31</v>
      </c>
      <c r="AX105" s="13" t="s">
        <v>69</v>
      </c>
      <c r="AY105" s="232" t="s">
        <v>124</v>
      </c>
    </row>
    <row r="106" s="14" customFormat="1">
      <c r="A106" s="14"/>
      <c r="B106" s="233"/>
      <c r="C106" s="234"/>
      <c r="D106" s="224" t="s">
        <v>142</v>
      </c>
      <c r="E106" s="235" t="s">
        <v>19</v>
      </c>
      <c r="F106" s="236" t="s">
        <v>144</v>
      </c>
      <c r="G106" s="234"/>
      <c r="H106" s="237">
        <v>5</v>
      </c>
      <c r="I106" s="238"/>
      <c r="J106" s="234"/>
      <c r="K106" s="234"/>
      <c r="L106" s="239"/>
      <c r="M106" s="240"/>
      <c r="N106" s="241"/>
      <c r="O106" s="241"/>
      <c r="P106" s="241"/>
      <c r="Q106" s="241"/>
      <c r="R106" s="241"/>
      <c r="S106" s="241"/>
      <c r="T106" s="242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43" t="s">
        <v>142</v>
      </c>
      <c r="AU106" s="243" t="s">
        <v>79</v>
      </c>
      <c r="AV106" s="14" t="s">
        <v>79</v>
      </c>
      <c r="AW106" s="14" t="s">
        <v>31</v>
      </c>
      <c r="AX106" s="14" t="s">
        <v>77</v>
      </c>
      <c r="AY106" s="243" t="s">
        <v>124</v>
      </c>
    </row>
    <row r="107" s="2" customFormat="1" ht="24.15" customHeight="1">
      <c r="A107" s="38"/>
      <c r="B107" s="39"/>
      <c r="C107" s="204" t="s">
        <v>77</v>
      </c>
      <c r="D107" s="204" t="s">
        <v>127</v>
      </c>
      <c r="E107" s="205" t="s">
        <v>145</v>
      </c>
      <c r="F107" s="206" t="s">
        <v>146</v>
      </c>
      <c r="G107" s="207" t="s">
        <v>130</v>
      </c>
      <c r="H107" s="208">
        <v>70</v>
      </c>
      <c r="I107" s="209"/>
      <c r="J107" s="210">
        <f>ROUND(I107*H107,2)</f>
        <v>0</v>
      </c>
      <c r="K107" s="206" t="s">
        <v>131</v>
      </c>
      <c r="L107" s="44"/>
      <c r="M107" s="211" t="s">
        <v>19</v>
      </c>
      <c r="N107" s="212" t="s">
        <v>40</v>
      </c>
      <c r="O107" s="84"/>
      <c r="P107" s="213">
        <f>O107*H107</f>
        <v>0</v>
      </c>
      <c r="Q107" s="213">
        <v>0</v>
      </c>
      <c r="R107" s="213">
        <f>Q107*H107</f>
        <v>0</v>
      </c>
      <c r="S107" s="213">
        <v>0</v>
      </c>
      <c r="T107" s="214">
        <f>S107*H107</f>
        <v>0</v>
      </c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R107" s="215" t="s">
        <v>132</v>
      </c>
      <c r="AT107" s="215" t="s">
        <v>127</v>
      </c>
      <c r="AU107" s="215" t="s">
        <v>79</v>
      </c>
      <c r="AY107" s="17" t="s">
        <v>124</v>
      </c>
      <c r="BE107" s="216">
        <f>IF(N107="základní",J107,0)</f>
        <v>0</v>
      </c>
      <c r="BF107" s="216">
        <f>IF(N107="snížená",J107,0)</f>
        <v>0</v>
      </c>
      <c r="BG107" s="216">
        <f>IF(N107="zákl. přenesená",J107,0)</f>
        <v>0</v>
      </c>
      <c r="BH107" s="216">
        <f>IF(N107="sníž. přenesená",J107,0)</f>
        <v>0</v>
      </c>
      <c r="BI107" s="216">
        <f>IF(N107="nulová",J107,0)</f>
        <v>0</v>
      </c>
      <c r="BJ107" s="17" t="s">
        <v>77</v>
      </c>
      <c r="BK107" s="216">
        <f>ROUND(I107*H107,2)</f>
        <v>0</v>
      </c>
      <c r="BL107" s="17" t="s">
        <v>132</v>
      </c>
      <c r="BM107" s="215" t="s">
        <v>79</v>
      </c>
    </row>
    <row r="108" s="2" customFormat="1">
      <c r="A108" s="38"/>
      <c r="B108" s="39"/>
      <c r="C108" s="40"/>
      <c r="D108" s="217" t="s">
        <v>134</v>
      </c>
      <c r="E108" s="40"/>
      <c r="F108" s="218" t="s">
        <v>147</v>
      </c>
      <c r="G108" s="40"/>
      <c r="H108" s="40"/>
      <c r="I108" s="219"/>
      <c r="J108" s="40"/>
      <c r="K108" s="40"/>
      <c r="L108" s="44"/>
      <c r="M108" s="220"/>
      <c r="N108" s="221"/>
      <c r="O108" s="84"/>
      <c r="P108" s="84"/>
      <c r="Q108" s="84"/>
      <c r="R108" s="84"/>
      <c r="S108" s="84"/>
      <c r="T108" s="85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T108" s="17" t="s">
        <v>134</v>
      </c>
      <c r="AU108" s="17" t="s">
        <v>79</v>
      </c>
    </row>
    <row r="109" s="13" customFormat="1">
      <c r="A109" s="13"/>
      <c r="B109" s="222"/>
      <c r="C109" s="223"/>
      <c r="D109" s="224" t="s">
        <v>142</v>
      </c>
      <c r="E109" s="225" t="s">
        <v>19</v>
      </c>
      <c r="F109" s="226" t="s">
        <v>148</v>
      </c>
      <c r="G109" s="223"/>
      <c r="H109" s="225" t="s">
        <v>19</v>
      </c>
      <c r="I109" s="227"/>
      <c r="J109" s="223"/>
      <c r="K109" s="223"/>
      <c r="L109" s="228"/>
      <c r="M109" s="229"/>
      <c r="N109" s="230"/>
      <c r="O109" s="230"/>
      <c r="P109" s="230"/>
      <c r="Q109" s="230"/>
      <c r="R109" s="230"/>
      <c r="S109" s="230"/>
      <c r="T109" s="231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2" t="s">
        <v>142</v>
      </c>
      <c r="AU109" s="232" t="s">
        <v>79</v>
      </c>
      <c r="AV109" s="13" t="s">
        <v>77</v>
      </c>
      <c r="AW109" s="13" t="s">
        <v>31</v>
      </c>
      <c r="AX109" s="13" t="s">
        <v>69</v>
      </c>
      <c r="AY109" s="232" t="s">
        <v>124</v>
      </c>
    </row>
    <row r="110" s="14" customFormat="1">
      <c r="A110" s="14"/>
      <c r="B110" s="233"/>
      <c r="C110" s="234"/>
      <c r="D110" s="224" t="s">
        <v>142</v>
      </c>
      <c r="E110" s="235" t="s">
        <v>19</v>
      </c>
      <c r="F110" s="236" t="s">
        <v>149</v>
      </c>
      <c r="G110" s="234"/>
      <c r="H110" s="237">
        <v>70</v>
      </c>
      <c r="I110" s="238"/>
      <c r="J110" s="234"/>
      <c r="K110" s="234"/>
      <c r="L110" s="239"/>
      <c r="M110" s="240"/>
      <c r="N110" s="241"/>
      <c r="O110" s="241"/>
      <c r="P110" s="241"/>
      <c r="Q110" s="241"/>
      <c r="R110" s="241"/>
      <c r="S110" s="241"/>
      <c r="T110" s="242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243" t="s">
        <v>142</v>
      </c>
      <c r="AU110" s="243" t="s">
        <v>79</v>
      </c>
      <c r="AV110" s="14" t="s">
        <v>79</v>
      </c>
      <c r="AW110" s="14" t="s">
        <v>31</v>
      </c>
      <c r="AX110" s="14" t="s">
        <v>69</v>
      </c>
      <c r="AY110" s="243" t="s">
        <v>124</v>
      </c>
    </row>
    <row r="111" s="15" customFormat="1">
      <c r="A111" s="15"/>
      <c r="B111" s="244"/>
      <c r="C111" s="245"/>
      <c r="D111" s="224" t="s">
        <v>142</v>
      </c>
      <c r="E111" s="246" t="s">
        <v>19</v>
      </c>
      <c r="F111" s="247" t="s">
        <v>150</v>
      </c>
      <c r="G111" s="245"/>
      <c r="H111" s="248">
        <v>70</v>
      </c>
      <c r="I111" s="249"/>
      <c r="J111" s="245"/>
      <c r="K111" s="245"/>
      <c r="L111" s="250"/>
      <c r="M111" s="251"/>
      <c r="N111" s="252"/>
      <c r="O111" s="252"/>
      <c r="P111" s="252"/>
      <c r="Q111" s="252"/>
      <c r="R111" s="252"/>
      <c r="S111" s="252"/>
      <c r="T111" s="253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T111" s="254" t="s">
        <v>142</v>
      </c>
      <c r="AU111" s="254" t="s">
        <v>79</v>
      </c>
      <c r="AV111" s="15" t="s">
        <v>132</v>
      </c>
      <c r="AW111" s="15" t="s">
        <v>31</v>
      </c>
      <c r="AX111" s="15" t="s">
        <v>77</v>
      </c>
      <c r="AY111" s="254" t="s">
        <v>124</v>
      </c>
    </row>
    <row r="112" s="2" customFormat="1" ht="33" customHeight="1">
      <c r="A112" s="38"/>
      <c r="B112" s="39"/>
      <c r="C112" s="204" t="s">
        <v>79</v>
      </c>
      <c r="D112" s="204" t="s">
        <v>127</v>
      </c>
      <c r="E112" s="205" t="s">
        <v>151</v>
      </c>
      <c r="F112" s="206" t="s">
        <v>152</v>
      </c>
      <c r="G112" s="207" t="s">
        <v>153</v>
      </c>
      <c r="H112" s="208">
        <v>48.823999999999998</v>
      </c>
      <c r="I112" s="209"/>
      <c r="J112" s="210">
        <f>ROUND(I112*H112,2)</f>
        <v>0</v>
      </c>
      <c r="K112" s="206" t="s">
        <v>131</v>
      </c>
      <c r="L112" s="44"/>
      <c r="M112" s="211" t="s">
        <v>19</v>
      </c>
      <c r="N112" s="212" t="s">
        <v>40</v>
      </c>
      <c r="O112" s="84"/>
      <c r="P112" s="213">
        <f>O112*H112</f>
        <v>0</v>
      </c>
      <c r="Q112" s="213">
        <v>0</v>
      </c>
      <c r="R112" s="213">
        <f>Q112*H112</f>
        <v>0</v>
      </c>
      <c r="S112" s="213">
        <v>0</v>
      </c>
      <c r="T112" s="214">
        <f>S112*H112</f>
        <v>0</v>
      </c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R112" s="215" t="s">
        <v>132</v>
      </c>
      <c r="AT112" s="215" t="s">
        <v>127</v>
      </c>
      <c r="AU112" s="215" t="s">
        <v>79</v>
      </c>
      <c r="AY112" s="17" t="s">
        <v>124</v>
      </c>
      <c r="BE112" s="216">
        <f>IF(N112="základní",J112,0)</f>
        <v>0</v>
      </c>
      <c r="BF112" s="216">
        <f>IF(N112="snížená",J112,0)</f>
        <v>0</v>
      </c>
      <c r="BG112" s="216">
        <f>IF(N112="zákl. přenesená",J112,0)</f>
        <v>0</v>
      </c>
      <c r="BH112" s="216">
        <f>IF(N112="sníž. přenesená",J112,0)</f>
        <v>0</v>
      </c>
      <c r="BI112" s="216">
        <f>IF(N112="nulová",J112,0)</f>
        <v>0</v>
      </c>
      <c r="BJ112" s="17" t="s">
        <v>77</v>
      </c>
      <c r="BK112" s="216">
        <f>ROUND(I112*H112,2)</f>
        <v>0</v>
      </c>
      <c r="BL112" s="17" t="s">
        <v>132</v>
      </c>
      <c r="BM112" s="215" t="s">
        <v>132</v>
      </c>
    </row>
    <row r="113" s="2" customFormat="1">
      <c r="A113" s="38"/>
      <c r="B113" s="39"/>
      <c r="C113" s="40"/>
      <c r="D113" s="217" t="s">
        <v>134</v>
      </c>
      <c r="E113" s="40"/>
      <c r="F113" s="218" t="s">
        <v>154</v>
      </c>
      <c r="G113" s="40"/>
      <c r="H113" s="40"/>
      <c r="I113" s="219"/>
      <c r="J113" s="40"/>
      <c r="K113" s="40"/>
      <c r="L113" s="44"/>
      <c r="M113" s="220"/>
      <c r="N113" s="221"/>
      <c r="O113" s="84"/>
      <c r="P113" s="84"/>
      <c r="Q113" s="84"/>
      <c r="R113" s="84"/>
      <c r="S113" s="84"/>
      <c r="T113" s="85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T113" s="17" t="s">
        <v>134</v>
      </c>
      <c r="AU113" s="17" t="s">
        <v>79</v>
      </c>
    </row>
    <row r="114" s="13" customFormat="1">
      <c r="A114" s="13"/>
      <c r="B114" s="222"/>
      <c r="C114" s="223"/>
      <c r="D114" s="224" t="s">
        <v>142</v>
      </c>
      <c r="E114" s="225" t="s">
        <v>19</v>
      </c>
      <c r="F114" s="226" t="s">
        <v>155</v>
      </c>
      <c r="G114" s="223"/>
      <c r="H114" s="225" t="s">
        <v>19</v>
      </c>
      <c r="I114" s="227"/>
      <c r="J114" s="223"/>
      <c r="K114" s="223"/>
      <c r="L114" s="228"/>
      <c r="M114" s="229"/>
      <c r="N114" s="230"/>
      <c r="O114" s="230"/>
      <c r="P114" s="230"/>
      <c r="Q114" s="230"/>
      <c r="R114" s="230"/>
      <c r="S114" s="230"/>
      <c r="T114" s="231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32" t="s">
        <v>142</v>
      </c>
      <c r="AU114" s="232" t="s">
        <v>79</v>
      </c>
      <c r="AV114" s="13" t="s">
        <v>77</v>
      </c>
      <c r="AW114" s="13" t="s">
        <v>31</v>
      </c>
      <c r="AX114" s="13" t="s">
        <v>69</v>
      </c>
      <c r="AY114" s="232" t="s">
        <v>124</v>
      </c>
    </row>
    <row r="115" s="14" customFormat="1">
      <c r="A115" s="14"/>
      <c r="B115" s="233"/>
      <c r="C115" s="234"/>
      <c r="D115" s="224" t="s">
        <v>142</v>
      </c>
      <c r="E115" s="235" t="s">
        <v>19</v>
      </c>
      <c r="F115" s="236" t="s">
        <v>156</v>
      </c>
      <c r="G115" s="234"/>
      <c r="H115" s="237">
        <v>18.824000000000002</v>
      </c>
      <c r="I115" s="238"/>
      <c r="J115" s="234"/>
      <c r="K115" s="234"/>
      <c r="L115" s="239"/>
      <c r="M115" s="240"/>
      <c r="N115" s="241"/>
      <c r="O115" s="241"/>
      <c r="P115" s="241"/>
      <c r="Q115" s="241"/>
      <c r="R115" s="241"/>
      <c r="S115" s="241"/>
      <c r="T115" s="242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43" t="s">
        <v>142</v>
      </c>
      <c r="AU115" s="243" t="s">
        <v>79</v>
      </c>
      <c r="AV115" s="14" t="s">
        <v>79</v>
      </c>
      <c r="AW115" s="14" t="s">
        <v>31</v>
      </c>
      <c r="AX115" s="14" t="s">
        <v>69</v>
      </c>
      <c r="AY115" s="243" t="s">
        <v>124</v>
      </c>
    </row>
    <row r="116" s="13" customFormat="1">
      <c r="A116" s="13"/>
      <c r="B116" s="222"/>
      <c r="C116" s="223"/>
      <c r="D116" s="224" t="s">
        <v>142</v>
      </c>
      <c r="E116" s="225" t="s">
        <v>19</v>
      </c>
      <c r="F116" s="226" t="s">
        <v>157</v>
      </c>
      <c r="G116" s="223"/>
      <c r="H116" s="225" t="s">
        <v>19</v>
      </c>
      <c r="I116" s="227"/>
      <c r="J116" s="223"/>
      <c r="K116" s="223"/>
      <c r="L116" s="228"/>
      <c r="M116" s="229"/>
      <c r="N116" s="230"/>
      <c r="O116" s="230"/>
      <c r="P116" s="230"/>
      <c r="Q116" s="230"/>
      <c r="R116" s="230"/>
      <c r="S116" s="230"/>
      <c r="T116" s="231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2" t="s">
        <v>142</v>
      </c>
      <c r="AU116" s="232" t="s">
        <v>79</v>
      </c>
      <c r="AV116" s="13" t="s">
        <v>77</v>
      </c>
      <c r="AW116" s="13" t="s">
        <v>31</v>
      </c>
      <c r="AX116" s="13" t="s">
        <v>69</v>
      </c>
      <c r="AY116" s="232" t="s">
        <v>124</v>
      </c>
    </row>
    <row r="117" s="14" customFormat="1">
      <c r="A117" s="14"/>
      <c r="B117" s="233"/>
      <c r="C117" s="234"/>
      <c r="D117" s="224" t="s">
        <v>142</v>
      </c>
      <c r="E117" s="235" t="s">
        <v>19</v>
      </c>
      <c r="F117" s="236" t="s">
        <v>158</v>
      </c>
      <c r="G117" s="234"/>
      <c r="H117" s="237">
        <v>30</v>
      </c>
      <c r="I117" s="238"/>
      <c r="J117" s="234"/>
      <c r="K117" s="234"/>
      <c r="L117" s="239"/>
      <c r="M117" s="240"/>
      <c r="N117" s="241"/>
      <c r="O117" s="241"/>
      <c r="P117" s="241"/>
      <c r="Q117" s="241"/>
      <c r="R117" s="241"/>
      <c r="S117" s="241"/>
      <c r="T117" s="242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T117" s="243" t="s">
        <v>142</v>
      </c>
      <c r="AU117" s="243" t="s">
        <v>79</v>
      </c>
      <c r="AV117" s="14" t="s">
        <v>79</v>
      </c>
      <c r="AW117" s="14" t="s">
        <v>31</v>
      </c>
      <c r="AX117" s="14" t="s">
        <v>69</v>
      </c>
      <c r="AY117" s="243" t="s">
        <v>124</v>
      </c>
    </row>
    <row r="118" s="15" customFormat="1">
      <c r="A118" s="15"/>
      <c r="B118" s="244"/>
      <c r="C118" s="245"/>
      <c r="D118" s="224" t="s">
        <v>142</v>
      </c>
      <c r="E118" s="246" t="s">
        <v>19</v>
      </c>
      <c r="F118" s="247" t="s">
        <v>150</v>
      </c>
      <c r="G118" s="245"/>
      <c r="H118" s="248">
        <v>48.823999999999998</v>
      </c>
      <c r="I118" s="249"/>
      <c r="J118" s="245"/>
      <c r="K118" s="245"/>
      <c r="L118" s="250"/>
      <c r="M118" s="251"/>
      <c r="N118" s="252"/>
      <c r="O118" s="252"/>
      <c r="P118" s="252"/>
      <c r="Q118" s="252"/>
      <c r="R118" s="252"/>
      <c r="S118" s="252"/>
      <c r="T118" s="253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T118" s="254" t="s">
        <v>142</v>
      </c>
      <c r="AU118" s="254" t="s">
        <v>79</v>
      </c>
      <c r="AV118" s="15" t="s">
        <v>132</v>
      </c>
      <c r="AW118" s="15" t="s">
        <v>31</v>
      </c>
      <c r="AX118" s="15" t="s">
        <v>77</v>
      </c>
      <c r="AY118" s="254" t="s">
        <v>124</v>
      </c>
    </row>
    <row r="119" s="2" customFormat="1" ht="44.25" customHeight="1">
      <c r="A119" s="38"/>
      <c r="B119" s="39"/>
      <c r="C119" s="204" t="s">
        <v>159</v>
      </c>
      <c r="D119" s="204" t="s">
        <v>127</v>
      </c>
      <c r="E119" s="205" t="s">
        <v>160</v>
      </c>
      <c r="F119" s="206" t="s">
        <v>161</v>
      </c>
      <c r="G119" s="207" t="s">
        <v>153</v>
      </c>
      <c r="H119" s="208">
        <v>40</v>
      </c>
      <c r="I119" s="209"/>
      <c r="J119" s="210">
        <f>ROUND(I119*H119,2)</f>
        <v>0</v>
      </c>
      <c r="K119" s="206" t="s">
        <v>131</v>
      </c>
      <c r="L119" s="44"/>
      <c r="M119" s="211" t="s">
        <v>19</v>
      </c>
      <c r="N119" s="212" t="s">
        <v>40</v>
      </c>
      <c r="O119" s="84"/>
      <c r="P119" s="213">
        <f>O119*H119</f>
        <v>0</v>
      </c>
      <c r="Q119" s="213">
        <v>0</v>
      </c>
      <c r="R119" s="213">
        <f>Q119*H119</f>
        <v>0</v>
      </c>
      <c r="S119" s="213">
        <v>0</v>
      </c>
      <c r="T119" s="214">
        <f>S119*H119</f>
        <v>0</v>
      </c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R119" s="215" t="s">
        <v>132</v>
      </c>
      <c r="AT119" s="215" t="s">
        <v>127</v>
      </c>
      <c r="AU119" s="215" t="s">
        <v>79</v>
      </c>
      <c r="AY119" s="17" t="s">
        <v>124</v>
      </c>
      <c r="BE119" s="216">
        <f>IF(N119="základní",J119,0)</f>
        <v>0</v>
      </c>
      <c r="BF119" s="216">
        <f>IF(N119="snížená",J119,0)</f>
        <v>0</v>
      </c>
      <c r="BG119" s="216">
        <f>IF(N119="zákl. přenesená",J119,0)</f>
        <v>0</v>
      </c>
      <c r="BH119" s="216">
        <f>IF(N119="sníž. přenesená",J119,0)</f>
        <v>0</v>
      </c>
      <c r="BI119" s="216">
        <f>IF(N119="nulová",J119,0)</f>
        <v>0</v>
      </c>
      <c r="BJ119" s="17" t="s">
        <v>77</v>
      </c>
      <c r="BK119" s="216">
        <f>ROUND(I119*H119,2)</f>
        <v>0</v>
      </c>
      <c r="BL119" s="17" t="s">
        <v>132</v>
      </c>
      <c r="BM119" s="215" t="s">
        <v>162</v>
      </c>
    </row>
    <row r="120" s="2" customFormat="1">
      <c r="A120" s="38"/>
      <c r="B120" s="39"/>
      <c r="C120" s="40"/>
      <c r="D120" s="217" t="s">
        <v>134</v>
      </c>
      <c r="E120" s="40"/>
      <c r="F120" s="218" t="s">
        <v>163</v>
      </c>
      <c r="G120" s="40"/>
      <c r="H120" s="40"/>
      <c r="I120" s="219"/>
      <c r="J120" s="40"/>
      <c r="K120" s="40"/>
      <c r="L120" s="44"/>
      <c r="M120" s="220"/>
      <c r="N120" s="221"/>
      <c r="O120" s="84"/>
      <c r="P120" s="84"/>
      <c r="Q120" s="84"/>
      <c r="R120" s="84"/>
      <c r="S120" s="84"/>
      <c r="T120" s="85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T120" s="17" t="s">
        <v>134</v>
      </c>
      <c r="AU120" s="17" t="s">
        <v>79</v>
      </c>
    </row>
    <row r="121" s="13" customFormat="1">
      <c r="A121" s="13"/>
      <c r="B121" s="222"/>
      <c r="C121" s="223"/>
      <c r="D121" s="224" t="s">
        <v>142</v>
      </c>
      <c r="E121" s="225" t="s">
        <v>19</v>
      </c>
      <c r="F121" s="226" t="s">
        <v>164</v>
      </c>
      <c r="G121" s="223"/>
      <c r="H121" s="225" t="s">
        <v>19</v>
      </c>
      <c r="I121" s="227"/>
      <c r="J121" s="223"/>
      <c r="K121" s="223"/>
      <c r="L121" s="228"/>
      <c r="M121" s="229"/>
      <c r="N121" s="230"/>
      <c r="O121" s="230"/>
      <c r="P121" s="230"/>
      <c r="Q121" s="230"/>
      <c r="R121" s="230"/>
      <c r="S121" s="230"/>
      <c r="T121" s="231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2" t="s">
        <v>142</v>
      </c>
      <c r="AU121" s="232" t="s">
        <v>79</v>
      </c>
      <c r="AV121" s="13" t="s">
        <v>77</v>
      </c>
      <c r="AW121" s="13" t="s">
        <v>31</v>
      </c>
      <c r="AX121" s="13" t="s">
        <v>69</v>
      </c>
      <c r="AY121" s="232" t="s">
        <v>124</v>
      </c>
    </row>
    <row r="122" s="14" customFormat="1">
      <c r="A122" s="14"/>
      <c r="B122" s="233"/>
      <c r="C122" s="234"/>
      <c r="D122" s="224" t="s">
        <v>142</v>
      </c>
      <c r="E122" s="235" t="s">
        <v>19</v>
      </c>
      <c r="F122" s="236" t="s">
        <v>165</v>
      </c>
      <c r="G122" s="234"/>
      <c r="H122" s="237">
        <v>40</v>
      </c>
      <c r="I122" s="238"/>
      <c r="J122" s="234"/>
      <c r="K122" s="234"/>
      <c r="L122" s="239"/>
      <c r="M122" s="240"/>
      <c r="N122" s="241"/>
      <c r="O122" s="241"/>
      <c r="P122" s="241"/>
      <c r="Q122" s="241"/>
      <c r="R122" s="241"/>
      <c r="S122" s="241"/>
      <c r="T122" s="242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43" t="s">
        <v>142</v>
      </c>
      <c r="AU122" s="243" t="s">
        <v>79</v>
      </c>
      <c r="AV122" s="14" t="s">
        <v>79</v>
      </c>
      <c r="AW122" s="14" t="s">
        <v>31</v>
      </c>
      <c r="AX122" s="14" t="s">
        <v>77</v>
      </c>
      <c r="AY122" s="243" t="s">
        <v>124</v>
      </c>
    </row>
    <row r="123" s="2" customFormat="1" ht="33" customHeight="1">
      <c r="A123" s="38"/>
      <c r="B123" s="39"/>
      <c r="C123" s="204" t="s">
        <v>166</v>
      </c>
      <c r="D123" s="204" t="s">
        <v>127</v>
      </c>
      <c r="E123" s="205" t="s">
        <v>167</v>
      </c>
      <c r="F123" s="206" t="s">
        <v>168</v>
      </c>
      <c r="G123" s="207" t="s">
        <v>153</v>
      </c>
      <c r="H123" s="208">
        <v>10.287000000000001</v>
      </c>
      <c r="I123" s="209"/>
      <c r="J123" s="210">
        <f>ROUND(I123*H123,2)</f>
        <v>0</v>
      </c>
      <c r="K123" s="206" t="s">
        <v>131</v>
      </c>
      <c r="L123" s="44"/>
      <c r="M123" s="211" t="s">
        <v>19</v>
      </c>
      <c r="N123" s="212" t="s">
        <v>40</v>
      </c>
      <c r="O123" s="84"/>
      <c r="P123" s="213">
        <f>O123*H123</f>
        <v>0</v>
      </c>
      <c r="Q123" s="213">
        <v>0</v>
      </c>
      <c r="R123" s="213">
        <f>Q123*H123</f>
        <v>0</v>
      </c>
      <c r="S123" s="213">
        <v>0</v>
      </c>
      <c r="T123" s="214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215" t="s">
        <v>132</v>
      </c>
      <c r="AT123" s="215" t="s">
        <v>127</v>
      </c>
      <c r="AU123" s="215" t="s">
        <v>79</v>
      </c>
      <c r="AY123" s="17" t="s">
        <v>124</v>
      </c>
      <c r="BE123" s="216">
        <f>IF(N123="základní",J123,0)</f>
        <v>0</v>
      </c>
      <c r="BF123" s="216">
        <f>IF(N123="snížená",J123,0)</f>
        <v>0</v>
      </c>
      <c r="BG123" s="216">
        <f>IF(N123="zákl. přenesená",J123,0)</f>
        <v>0</v>
      </c>
      <c r="BH123" s="216">
        <f>IF(N123="sníž. přenesená",J123,0)</f>
        <v>0</v>
      </c>
      <c r="BI123" s="216">
        <f>IF(N123="nulová",J123,0)</f>
        <v>0</v>
      </c>
      <c r="BJ123" s="17" t="s">
        <v>77</v>
      </c>
      <c r="BK123" s="216">
        <f>ROUND(I123*H123,2)</f>
        <v>0</v>
      </c>
      <c r="BL123" s="17" t="s">
        <v>132</v>
      </c>
      <c r="BM123" s="215" t="s">
        <v>169</v>
      </c>
    </row>
    <row r="124" s="2" customFormat="1">
      <c r="A124" s="38"/>
      <c r="B124" s="39"/>
      <c r="C124" s="40"/>
      <c r="D124" s="217" t="s">
        <v>134</v>
      </c>
      <c r="E124" s="40"/>
      <c r="F124" s="218" t="s">
        <v>170</v>
      </c>
      <c r="G124" s="40"/>
      <c r="H124" s="40"/>
      <c r="I124" s="219"/>
      <c r="J124" s="40"/>
      <c r="K124" s="40"/>
      <c r="L124" s="44"/>
      <c r="M124" s="220"/>
      <c r="N124" s="221"/>
      <c r="O124" s="84"/>
      <c r="P124" s="84"/>
      <c r="Q124" s="84"/>
      <c r="R124" s="84"/>
      <c r="S124" s="84"/>
      <c r="T124" s="85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T124" s="17" t="s">
        <v>134</v>
      </c>
      <c r="AU124" s="17" t="s">
        <v>79</v>
      </c>
    </row>
    <row r="125" s="13" customFormat="1">
      <c r="A125" s="13"/>
      <c r="B125" s="222"/>
      <c r="C125" s="223"/>
      <c r="D125" s="224" t="s">
        <v>142</v>
      </c>
      <c r="E125" s="225" t="s">
        <v>19</v>
      </c>
      <c r="F125" s="226" t="s">
        <v>171</v>
      </c>
      <c r="G125" s="223"/>
      <c r="H125" s="225" t="s">
        <v>19</v>
      </c>
      <c r="I125" s="227"/>
      <c r="J125" s="223"/>
      <c r="K125" s="223"/>
      <c r="L125" s="228"/>
      <c r="M125" s="229"/>
      <c r="N125" s="230"/>
      <c r="O125" s="230"/>
      <c r="P125" s="230"/>
      <c r="Q125" s="230"/>
      <c r="R125" s="230"/>
      <c r="S125" s="230"/>
      <c r="T125" s="231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2" t="s">
        <v>142</v>
      </c>
      <c r="AU125" s="232" t="s">
        <v>79</v>
      </c>
      <c r="AV125" s="13" t="s">
        <v>77</v>
      </c>
      <c r="AW125" s="13" t="s">
        <v>31</v>
      </c>
      <c r="AX125" s="13" t="s">
        <v>69</v>
      </c>
      <c r="AY125" s="232" t="s">
        <v>124</v>
      </c>
    </row>
    <row r="126" s="14" customFormat="1">
      <c r="A126" s="14"/>
      <c r="B126" s="233"/>
      <c r="C126" s="234"/>
      <c r="D126" s="224" t="s">
        <v>142</v>
      </c>
      <c r="E126" s="235" t="s">
        <v>19</v>
      </c>
      <c r="F126" s="236" t="s">
        <v>172</v>
      </c>
      <c r="G126" s="234"/>
      <c r="H126" s="237">
        <v>10.287000000000001</v>
      </c>
      <c r="I126" s="238"/>
      <c r="J126" s="234"/>
      <c r="K126" s="234"/>
      <c r="L126" s="239"/>
      <c r="M126" s="240"/>
      <c r="N126" s="241"/>
      <c r="O126" s="241"/>
      <c r="P126" s="241"/>
      <c r="Q126" s="241"/>
      <c r="R126" s="241"/>
      <c r="S126" s="241"/>
      <c r="T126" s="242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43" t="s">
        <v>142</v>
      </c>
      <c r="AU126" s="243" t="s">
        <v>79</v>
      </c>
      <c r="AV126" s="14" t="s">
        <v>79</v>
      </c>
      <c r="AW126" s="14" t="s">
        <v>31</v>
      </c>
      <c r="AX126" s="14" t="s">
        <v>69</v>
      </c>
      <c r="AY126" s="243" t="s">
        <v>124</v>
      </c>
    </row>
    <row r="127" s="15" customFormat="1">
      <c r="A127" s="15"/>
      <c r="B127" s="244"/>
      <c r="C127" s="245"/>
      <c r="D127" s="224" t="s">
        <v>142</v>
      </c>
      <c r="E127" s="246" t="s">
        <v>19</v>
      </c>
      <c r="F127" s="247" t="s">
        <v>150</v>
      </c>
      <c r="G127" s="245"/>
      <c r="H127" s="248">
        <v>10.287000000000001</v>
      </c>
      <c r="I127" s="249"/>
      <c r="J127" s="245"/>
      <c r="K127" s="245"/>
      <c r="L127" s="250"/>
      <c r="M127" s="251"/>
      <c r="N127" s="252"/>
      <c r="O127" s="252"/>
      <c r="P127" s="252"/>
      <c r="Q127" s="252"/>
      <c r="R127" s="252"/>
      <c r="S127" s="252"/>
      <c r="T127" s="253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T127" s="254" t="s">
        <v>142</v>
      </c>
      <c r="AU127" s="254" t="s">
        <v>79</v>
      </c>
      <c r="AV127" s="15" t="s">
        <v>132</v>
      </c>
      <c r="AW127" s="15" t="s">
        <v>31</v>
      </c>
      <c r="AX127" s="15" t="s">
        <v>77</v>
      </c>
      <c r="AY127" s="254" t="s">
        <v>124</v>
      </c>
    </row>
    <row r="128" s="2" customFormat="1" ht="24.15" customHeight="1">
      <c r="A128" s="38"/>
      <c r="B128" s="39"/>
      <c r="C128" s="204" t="s">
        <v>132</v>
      </c>
      <c r="D128" s="204" t="s">
        <v>127</v>
      </c>
      <c r="E128" s="205" t="s">
        <v>173</v>
      </c>
      <c r="F128" s="206" t="s">
        <v>174</v>
      </c>
      <c r="G128" s="207" t="s">
        <v>175</v>
      </c>
      <c r="H128" s="208">
        <v>8</v>
      </c>
      <c r="I128" s="209"/>
      <c r="J128" s="210">
        <f>ROUND(I128*H128,2)</f>
        <v>0</v>
      </c>
      <c r="K128" s="206" t="s">
        <v>131</v>
      </c>
      <c r="L128" s="44"/>
      <c r="M128" s="211" t="s">
        <v>19</v>
      </c>
      <c r="N128" s="212" t="s">
        <v>40</v>
      </c>
      <c r="O128" s="84"/>
      <c r="P128" s="213">
        <f>O128*H128</f>
        <v>0</v>
      </c>
      <c r="Q128" s="213">
        <v>0.017149999999999999</v>
      </c>
      <c r="R128" s="213">
        <f>Q128*H128</f>
        <v>0.13719999999999999</v>
      </c>
      <c r="S128" s="213">
        <v>0</v>
      </c>
      <c r="T128" s="214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15" t="s">
        <v>132</v>
      </c>
      <c r="AT128" s="215" t="s">
        <v>127</v>
      </c>
      <c r="AU128" s="215" t="s">
        <v>79</v>
      </c>
      <c r="AY128" s="17" t="s">
        <v>124</v>
      </c>
      <c r="BE128" s="216">
        <f>IF(N128="základní",J128,0)</f>
        <v>0</v>
      </c>
      <c r="BF128" s="216">
        <f>IF(N128="snížená",J128,0)</f>
        <v>0</v>
      </c>
      <c r="BG128" s="216">
        <f>IF(N128="zákl. přenesená",J128,0)</f>
        <v>0</v>
      </c>
      <c r="BH128" s="216">
        <f>IF(N128="sníž. přenesená",J128,0)</f>
        <v>0</v>
      </c>
      <c r="BI128" s="216">
        <f>IF(N128="nulová",J128,0)</f>
        <v>0</v>
      </c>
      <c r="BJ128" s="17" t="s">
        <v>77</v>
      </c>
      <c r="BK128" s="216">
        <f>ROUND(I128*H128,2)</f>
        <v>0</v>
      </c>
      <c r="BL128" s="17" t="s">
        <v>132</v>
      </c>
      <c r="BM128" s="215" t="s">
        <v>176</v>
      </c>
    </row>
    <row r="129" s="2" customFormat="1">
      <c r="A129" s="38"/>
      <c r="B129" s="39"/>
      <c r="C129" s="40"/>
      <c r="D129" s="217" t="s">
        <v>134</v>
      </c>
      <c r="E129" s="40"/>
      <c r="F129" s="218" t="s">
        <v>177</v>
      </c>
      <c r="G129" s="40"/>
      <c r="H129" s="40"/>
      <c r="I129" s="219"/>
      <c r="J129" s="40"/>
      <c r="K129" s="40"/>
      <c r="L129" s="44"/>
      <c r="M129" s="220"/>
      <c r="N129" s="221"/>
      <c r="O129" s="84"/>
      <c r="P129" s="84"/>
      <c r="Q129" s="84"/>
      <c r="R129" s="84"/>
      <c r="S129" s="84"/>
      <c r="T129" s="85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T129" s="17" t="s">
        <v>134</v>
      </c>
      <c r="AU129" s="17" t="s">
        <v>79</v>
      </c>
    </row>
    <row r="130" s="13" customFormat="1">
      <c r="A130" s="13"/>
      <c r="B130" s="222"/>
      <c r="C130" s="223"/>
      <c r="D130" s="224" t="s">
        <v>142</v>
      </c>
      <c r="E130" s="225" t="s">
        <v>19</v>
      </c>
      <c r="F130" s="226" t="s">
        <v>178</v>
      </c>
      <c r="G130" s="223"/>
      <c r="H130" s="225" t="s">
        <v>19</v>
      </c>
      <c r="I130" s="227"/>
      <c r="J130" s="223"/>
      <c r="K130" s="223"/>
      <c r="L130" s="228"/>
      <c r="M130" s="229"/>
      <c r="N130" s="230"/>
      <c r="O130" s="230"/>
      <c r="P130" s="230"/>
      <c r="Q130" s="230"/>
      <c r="R130" s="230"/>
      <c r="S130" s="230"/>
      <c r="T130" s="231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32" t="s">
        <v>142</v>
      </c>
      <c r="AU130" s="232" t="s">
        <v>79</v>
      </c>
      <c r="AV130" s="13" t="s">
        <v>77</v>
      </c>
      <c r="AW130" s="13" t="s">
        <v>31</v>
      </c>
      <c r="AX130" s="13" t="s">
        <v>69</v>
      </c>
      <c r="AY130" s="232" t="s">
        <v>124</v>
      </c>
    </row>
    <row r="131" s="14" customFormat="1">
      <c r="A131" s="14"/>
      <c r="B131" s="233"/>
      <c r="C131" s="234"/>
      <c r="D131" s="224" t="s">
        <v>142</v>
      </c>
      <c r="E131" s="235" t="s">
        <v>19</v>
      </c>
      <c r="F131" s="236" t="s">
        <v>179</v>
      </c>
      <c r="G131" s="234"/>
      <c r="H131" s="237">
        <v>8</v>
      </c>
      <c r="I131" s="238"/>
      <c r="J131" s="234"/>
      <c r="K131" s="234"/>
      <c r="L131" s="239"/>
      <c r="M131" s="240"/>
      <c r="N131" s="241"/>
      <c r="O131" s="241"/>
      <c r="P131" s="241"/>
      <c r="Q131" s="241"/>
      <c r="R131" s="241"/>
      <c r="S131" s="241"/>
      <c r="T131" s="242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43" t="s">
        <v>142</v>
      </c>
      <c r="AU131" s="243" t="s">
        <v>79</v>
      </c>
      <c r="AV131" s="14" t="s">
        <v>79</v>
      </c>
      <c r="AW131" s="14" t="s">
        <v>31</v>
      </c>
      <c r="AX131" s="14" t="s">
        <v>69</v>
      </c>
      <c r="AY131" s="243" t="s">
        <v>124</v>
      </c>
    </row>
    <row r="132" s="15" customFormat="1">
      <c r="A132" s="15"/>
      <c r="B132" s="244"/>
      <c r="C132" s="245"/>
      <c r="D132" s="224" t="s">
        <v>142</v>
      </c>
      <c r="E132" s="246" t="s">
        <v>19</v>
      </c>
      <c r="F132" s="247" t="s">
        <v>150</v>
      </c>
      <c r="G132" s="245"/>
      <c r="H132" s="248">
        <v>8</v>
      </c>
      <c r="I132" s="249"/>
      <c r="J132" s="245"/>
      <c r="K132" s="245"/>
      <c r="L132" s="250"/>
      <c r="M132" s="251"/>
      <c r="N132" s="252"/>
      <c r="O132" s="252"/>
      <c r="P132" s="252"/>
      <c r="Q132" s="252"/>
      <c r="R132" s="252"/>
      <c r="S132" s="252"/>
      <c r="T132" s="253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T132" s="254" t="s">
        <v>142</v>
      </c>
      <c r="AU132" s="254" t="s">
        <v>79</v>
      </c>
      <c r="AV132" s="15" t="s">
        <v>132</v>
      </c>
      <c r="AW132" s="15" t="s">
        <v>31</v>
      </c>
      <c r="AX132" s="15" t="s">
        <v>77</v>
      </c>
      <c r="AY132" s="254" t="s">
        <v>124</v>
      </c>
    </row>
    <row r="133" s="2" customFormat="1" ht="37.8" customHeight="1">
      <c r="A133" s="38"/>
      <c r="B133" s="39"/>
      <c r="C133" s="204" t="s">
        <v>144</v>
      </c>
      <c r="D133" s="204" t="s">
        <v>127</v>
      </c>
      <c r="E133" s="205" t="s">
        <v>180</v>
      </c>
      <c r="F133" s="206" t="s">
        <v>181</v>
      </c>
      <c r="G133" s="207" t="s">
        <v>153</v>
      </c>
      <c r="H133" s="208">
        <v>43.110999999999997</v>
      </c>
      <c r="I133" s="209"/>
      <c r="J133" s="210">
        <f>ROUND(I133*H133,2)</f>
        <v>0</v>
      </c>
      <c r="K133" s="206" t="s">
        <v>131</v>
      </c>
      <c r="L133" s="44"/>
      <c r="M133" s="211" t="s">
        <v>19</v>
      </c>
      <c r="N133" s="212" t="s">
        <v>40</v>
      </c>
      <c r="O133" s="84"/>
      <c r="P133" s="213">
        <f>O133*H133</f>
        <v>0</v>
      </c>
      <c r="Q133" s="213">
        <v>0</v>
      </c>
      <c r="R133" s="213">
        <f>Q133*H133</f>
        <v>0</v>
      </c>
      <c r="S133" s="213">
        <v>0</v>
      </c>
      <c r="T133" s="214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15" t="s">
        <v>132</v>
      </c>
      <c r="AT133" s="215" t="s">
        <v>127</v>
      </c>
      <c r="AU133" s="215" t="s">
        <v>79</v>
      </c>
      <c r="AY133" s="17" t="s">
        <v>124</v>
      </c>
      <c r="BE133" s="216">
        <f>IF(N133="základní",J133,0)</f>
        <v>0</v>
      </c>
      <c r="BF133" s="216">
        <f>IF(N133="snížená",J133,0)</f>
        <v>0</v>
      </c>
      <c r="BG133" s="216">
        <f>IF(N133="zákl. přenesená",J133,0)</f>
        <v>0</v>
      </c>
      <c r="BH133" s="216">
        <f>IF(N133="sníž. přenesená",J133,0)</f>
        <v>0</v>
      </c>
      <c r="BI133" s="216">
        <f>IF(N133="nulová",J133,0)</f>
        <v>0</v>
      </c>
      <c r="BJ133" s="17" t="s">
        <v>77</v>
      </c>
      <c r="BK133" s="216">
        <f>ROUND(I133*H133,2)</f>
        <v>0</v>
      </c>
      <c r="BL133" s="17" t="s">
        <v>132</v>
      </c>
      <c r="BM133" s="215" t="s">
        <v>182</v>
      </c>
    </row>
    <row r="134" s="2" customFormat="1">
      <c r="A134" s="38"/>
      <c r="B134" s="39"/>
      <c r="C134" s="40"/>
      <c r="D134" s="217" t="s">
        <v>134</v>
      </c>
      <c r="E134" s="40"/>
      <c r="F134" s="218" t="s">
        <v>183</v>
      </c>
      <c r="G134" s="40"/>
      <c r="H134" s="40"/>
      <c r="I134" s="219"/>
      <c r="J134" s="40"/>
      <c r="K134" s="40"/>
      <c r="L134" s="44"/>
      <c r="M134" s="220"/>
      <c r="N134" s="221"/>
      <c r="O134" s="84"/>
      <c r="P134" s="84"/>
      <c r="Q134" s="84"/>
      <c r="R134" s="84"/>
      <c r="S134" s="84"/>
      <c r="T134" s="85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T134" s="17" t="s">
        <v>134</v>
      </c>
      <c r="AU134" s="17" t="s">
        <v>79</v>
      </c>
    </row>
    <row r="135" s="13" customFormat="1">
      <c r="A135" s="13"/>
      <c r="B135" s="222"/>
      <c r="C135" s="223"/>
      <c r="D135" s="224" t="s">
        <v>142</v>
      </c>
      <c r="E135" s="225" t="s">
        <v>19</v>
      </c>
      <c r="F135" s="226" t="s">
        <v>184</v>
      </c>
      <c r="G135" s="223"/>
      <c r="H135" s="225" t="s">
        <v>19</v>
      </c>
      <c r="I135" s="227"/>
      <c r="J135" s="223"/>
      <c r="K135" s="223"/>
      <c r="L135" s="228"/>
      <c r="M135" s="229"/>
      <c r="N135" s="230"/>
      <c r="O135" s="230"/>
      <c r="P135" s="230"/>
      <c r="Q135" s="230"/>
      <c r="R135" s="230"/>
      <c r="S135" s="230"/>
      <c r="T135" s="231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2" t="s">
        <v>142</v>
      </c>
      <c r="AU135" s="232" t="s">
        <v>79</v>
      </c>
      <c r="AV135" s="13" t="s">
        <v>77</v>
      </c>
      <c r="AW135" s="13" t="s">
        <v>31</v>
      </c>
      <c r="AX135" s="13" t="s">
        <v>69</v>
      </c>
      <c r="AY135" s="232" t="s">
        <v>124</v>
      </c>
    </row>
    <row r="136" s="14" customFormat="1">
      <c r="A136" s="14"/>
      <c r="B136" s="233"/>
      <c r="C136" s="234"/>
      <c r="D136" s="224" t="s">
        <v>142</v>
      </c>
      <c r="E136" s="235" t="s">
        <v>19</v>
      </c>
      <c r="F136" s="236" t="s">
        <v>185</v>
      </c>
      <c r="G136" s="234"/>
      <c r="H136" s="237">
        <v>14</v>
      </c>
      <c r="I136" s="238"/>
      <c r="J136" s="234"/>
      <c r="K136" s="234"/>
      <c r="L136" s="239"/>
      <c r="M136" s="240"/>
      <c r="N136" s="241"/>
      <c r="O136" s="241"/>
      <c r="P136" s="241"/>
      <c r="Q136" s="241"/>
      <c r="R136" s="241"/>
      <c r="S136" s="241"/>
      <c r="T136" s="242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43" t="s">
        <v>142</v>
      </c>
      <c r="AU136" s="243" t="s">
        <v>79</v>
      </c>
      <c r="AV136" s="14" t="s">
        <v>79</v>
      </c>
      <c r="AW136" s="14" t="s">
        <v>31</v>
      </c>
      <c r="AX136" s="14" t="s">
        <v>69</v>
      </c>
      <c r="AY136" s="243" t="s">
        <v>124</v>
      </c>
    </row>
    <row r="137" s="14" customFormat="1">
      <c r="A137" s="14"/>
      <c r="B137" s="233"/>
      <c r="C137" s="234"/>
      <c r="D137" s="224" t="s">
        <v>142</v>
      </c>
      <c r="E137" s="235" t="s">
        <v>19</v>
      </c>
      <c r="F137" s="236" t="s">
        <v>186</v>
      </c>
      <c r="G137" s="234"/>
      <c r="H137" s="237">
        <v>29.111000000000001</v>
      </c>
      <c r="I137" s="238"/>
      <c r="J137" s="234"/>
      <c r="K137" s="234"/>
      <c r="L137" s="239"/>
      <c r="M137" s="240"/>
      <c r="N137" s="241"/>
      <c r="O137" s="241"/>
      <c r="P137" s="241"/>
      <c r="Q137" s="241"/>
      <c r="R137" s="241"/>
      <c r="S137" s="241"/>
      <c r="T137" s="242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43" t="s">
        <v>142</v>
      </c>
      <c r="AU137" s="243" t="s">
        <v>79</v>
      </c>
      <c r="AV137" s="14" t="s">
        <v>79</v>
      </c>
      <c r="AW137" s="14" t="s">
        <v>31</v>
      </c>
      <c r="AX137" s="14" t="s">
        <v>69</v>
      </c>
      <c r="AY137" s="243" t="s">
        <v>124</v>
      </c>
    </row>
    <row r="138" s="15" customFormat="1">
      <c r="A138" s="15"/>
      <c r="B138" s="244"/>
      <c r="C138" s="245"/>
      <c r="D138" s="224" t="s">
        <v>142</v>
      </c>
      <c r="E138" s="246" t="s">
        <v>19</v>
      </c>
      <c r="F138" s="247" t="s">
        <v>150</v>
      </c>
      <c r="G138" s="245"/>
      <c r="H138" s="248">
        <v>43.111000000000004</v>
      </c>
      <c r="I138" s="249"/>
      <c r="J138" s="245"/>
      <c r="K138" s="245"/>
      <c r="L138" s="250"/>
      <c r="M138" s="251"/>
      <c r="N138" s="252"/>
      <c r="O138" s="252"/>
      <c r="P138" s="252"/>
      <c r="Q138" s="252"/>
      <c r="R138" s="252"/>
      <c r="S138" s="252"/>
      <c r="T138" s="253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T138" s="254" t="s">
        <v>142</v>
      </c>
      <c r="AU138" s="254" t="s">
        <v>79</v>
      </c>
      <c r="AV138" s="15" t="s">
        <v>132</v>
      </c>
      <c r="AW138" s="15" t="s">
        <v>31</v>
      </c>
      <c r="AX138" s="15" t="s">
        <v>77</v>
      </c>
      <c r="AY138" s="254" t="s">
        <v>124</v>
      </c>
    </row>
    <row r="139" s="2" customFormat="1" ht="37.8" customHeight="1">
      <c r="A139" s="38"/>
      <c r="B139" s="39"/>
      <c r="C139" s="204" t="s">
        <v>169</v>
      </c>
      <c r="D139" s="204" t="s">
        <v>127</v>
      </c>
      <c r="E139" s="205" t="s">
        <v>187</v>
      </c>
      <c r="F139" s="206" t="s">
        <v>188</v>
      </c>
      <c r="G139" s="207" t="s">
        <v>153</v>
      </c>
      <c r="H139" s="208">
        <v>86.221999999999994</v>
      </c>
      <c r="I139" s="209"/>
      <c r="J139" s="210">
        <f>ROUND(I139*H139,2)</f>
        <v>0</v>
      </c>
      <c r="K139" s="206" t="s">
        <v>131</v>
      </c>
      <c r="L139" s="44"/>
      <c r="M139" s="211" t="s">
        <v>19</v>
      </c>
      <c r="N139" s="212" t="s">
        <v>40</v>
      </c>
      <c r="O139" s="84"/>
      <c r="P139" s="213">
        <f>O139*H139</f>
        <v>0</v>
      </c>
      <c r="Q139" s="213">
        <v>0</v>
      </c>
      <c r="R139" s="213">
        <f>Q139*H139</f>
        <v>0</v>
      </c>
      <c r="S139" s="213">
        <v>0</v>
      </c>
      <c r="T139" s="214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15" t="s">
        <v>132</v>
      </c>
      <c r="AT139" s="215" t="s">
        <v>127</v>
      </c>
      <c r="AU139" s="215" t="s">
        <v>79</v>
      </c>
      <c r="AY139" s="17" t="s">
        <v>124</v>
      </c>
      <c r="BE139" s="216">
        <f>IF(N139="základní",J139,0)</f>
        <v>0</v>
      </c>
      <c r="BF139" s="216">
        <f>IF(N139="snížená",J139,0)</f>
        <v>0</v>
      </c>
      <c r="BG139" s="216">
        <f>IF(N139="zákl. přenesená",J139,0)</f>
        <v>0</v>
      </c>
      <c r="BH139" s="216">
        <f>IF(N139="sníž. přenesená",J139,0)</f>
        <v>0</v>
      </c>
      <c r="BI139" s="216">
        <f>IF(N139="nulová",J139,0)</f>
        <v>0</v>
      </c>
      <c r="BJ139" s="17" t="s">
        <v>77</v>
      </c>
      <c r="BK139" s="216">
        <f>ROUND(I139*H139,2)</f>
        <v>0</v>
      </c>
      <c r="BL139" s="17" t="s">
        <v>132</v>
      </c>
      <c r="BM139" s="215" t="s">
        <v>8</v>
      </c>
    </row>
    <row r="140" s="2" customFormat="1">
      <c r="A140" s="38"/>
      <c r="B140" s="39"/>
      <c r="C140" s="40"/>
      <c r="D140" s="217" t="s">
        <v>134</v>
      </c>
      <c r="E140" s="40"/>
      <c r="F140" s="218" t="s">
        <v>189</v>
      </c>
      <c r="G140" s="40"/>
      <c r="H140" s="40"/>
      <c r="I140" s="219"/>
      <c r="J140" s="40"/>
      <c r="K140" s="40"/>
      <c r="L140" s="44"/>
      <c r="M140" s="220"/>
      <c r="N140" s="221"/>
      <c r="O140" s="84"/>
      <c r="P140" s="84"/>
      <c r="Q140" s="84"/>
      <c r="R140" s="84"/>
      <c r="S140" s="84"/>
      <c r="T140" s="85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T140" s="17" t="s">
        <v>134</v>
      </c>
      <c r="AU140" s="17" t="s">
        <v>79</v>
      </c>
    </row>
    <row r="141" s="14" customFormat="1">
      <c r="A141" s="14"/>
      <c r="B141" s="233"/>
      <c r="C141" s="234"/>
      <c r="D141" s="224" t="s">
        <v>142</v>
      </c>
      <c r="E141" s="235" t="s">
        <v>19</v>
      </c>
      <c r="F141" s="236" t="s">
        <v>190</v>
      </c>
      <c r="G141" s="234"/>
      <c r="H141" s="237">
        <v>86.221999999999994</v>
      </c>
      <c r="I141" s="238"/>
      <c r="J141" s="234"/>
      <c r="K141" s="234"/>
      <c r="L141" s="239"/>
      <c r="M141" s="240"/>
      <c r="N141" s="241"/>
      <c r="O141" s="241"/>
      <c r="P141" s="241"/>
      <c r="Q141" s="241"/>
      <c r="R141" s="241"/>
      <c r="S141" s="241"/>
      <c r="T141" s="242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43" t="s">
        <v>142</v>
      </c>
      <c r="AU141" s="243" t="s">
        <v>79</v>
      </c>
      <c r="AV141" s="14" t="s">
        <v>79</v>
      </c>
      <c r="AW141" s="14" t="s">
        <v>31</v>
      </c>
      <c r="AX141" s="14" t="s">
        <v>69</v>
      </c>
      <c r="AY141" s="243" t="s">
        <v>124</v>
      </c>
    </row>
    <row r="142" s="15" customFormat="1">
      <c r="A142" s="15"/>
      <c r="B142" s="244"/>
      <c r="C142" s="245"/>
      <c r="D142" s="224" t="s">
        <v>142</v>
      </c>
      <c r="E142" s="246" t="s">
        <v>19</v>
      </c>
      <c r="F142" s="247" t="s">
        <v>150</v>
      </c>
      <c r="G142" s="245"/>
      <c r="H142" s="248">
        <v>86.221999999999994</v>
      </c>
      <c r="I142" s="249"/>
      <c r="J142" s="245"/>
      <c r="K142" s="245"/>
      <c r="L142" s="250"/>
      <c r="M142" s="251"/>
      <c r="N142" s="252"/>
      <c r="O142" s="252"/>
      <c r="P142" s="252"/>
      <c r="Q142" s="252"/>
      <c r="R142" s="252"/>
      <c r="S142" s="252"/>
      <c r="T142" s="253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T142" s="254" t="s">
        <v>142</v>
      </c>
      <c r="AU142" s="254" t="s">
        <v>79</v>
      </c>
      <c r="AV142" s="15" t="s">
        <v>132</v>
      </c>
      <c r="AW142" s="15" t="s">
        <v>31</v>
      </c>
      <c r="AX142" s="15" t="s">
        <v>77</v>
      </c>
      <c r="AY142" s="254" t="s">
        <v>124</v>
      </c>
    </row>
    <row r="143" s="2" customFormat="1" ht="62.7" customHeight="1">
      <c r="A143" s="38"/>
      <c r="B143" s="39"/>
      <c r="C143" s="204" t="s">
        <v>191</v>
      </c>
      <c r="D143" s="204" t="s">
        <v>127</v>
      </c>
      <c r="E143" s="205" t="s">
        <v>192</v>
      </c>
      <c r="F143" s="206" t="s">
        <v>193</v>
      </c>
      <c r="G143" s="207" t="s">
        <v>153</v>
      </c>
      <c r="H143" s="208">
        <v>49.110999999999997</v>
      </c>
      <c r="I143" s="209"/>
      <c r="J143" s="210">
        <f>ROUND(I143*H143,2)</f>
        <v>0</v>
      </c>
      <c r="K143" s="206" t="s">
        <v>131</v>
      </c>
      <c r="L143" s="44"/>
      <c r="M143" s="211" t="s">
        <v>19</v>
      </c>
      <c r="N143" s="212" t="s">
        <v>40</v>
      </c>
      <c r="O143" s="84"/>
      <c r="P143" s="213">
        <f>O143*H143</f>
        <v>0</v>
      </c>
      <c r="Q143" s="213">
        <v>0</v>
      </c>
      <c r="R143" s="213">
        <f>Q143*H143</f>
        <v>0</v>
      </c>
      <c r="S143" s="213">
        <v>0</v>
      </c>
      <c r="T143" s="214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15" t="s">
        <v>132</v>
      </c>
      <c r="AT143" s="215" t="s">
        <v>127</v>
      </c>
      <c r="AU143" s="215" t="s">
        <v>79</v>
      </c>
      <c r="AY143" s="17" t="s">
        <v>124</v>
      </c>
      <c r="BE143" s="216">
        <f>IF(N143="základní",J143,0)</f>
        <v>0</v>
      </c>
      <c r="BF143" s="216">
        <f>IF(N143="snížená",J143,0)</f>
        <v>0</v>
      </c>
      <c r="BG143" s="216">
        <f>IF(N143="zákl. přenesená",J143,0)</f>
        <v>0</v>
      </c>
      <c r="BH143" s="216">
        <f>IF(N143="sníž. přenesená",J143,0)</f>
        <v>0</v>
      </c>
      <c r="BI143" s="216">
        <f>IF(N143="nulová",J143,0)</f>
        <v>0</v>
      </c>
      <c r="BJ143" s="17" t="s">
        <v>77</v>
      </c>
      <c r="BK143" s="216">
        <f>ROUND(I143*H143,2)</f>
        <v>0</v>
      </c>
      <c r="BL143" s="17" t="s">
        <v>132</v>
      </c>
      <c r="BM143" s="215" t="s">
        <v>194</v>
      </c>
    </row>
    <row r="144" s="2" customFormat="1">
      <c r="A144" s="38"/>
      <c r="B144" s="39"/>
      <c r="C144" s="40"/>
      <c r="D144" s="217" t="s">
        <v>134</v>
      </c>
      <c r="E144" s="40"/>
      <c r="F144" s="218" t="s">
        <v>195</v>
      </c>
      <c r="G144" s="40"/>
      <c r="H144" s="40"/>
      <c r="I144" s="219"/>
      <c r="J144" s="40"/>
      <c r="K144" s="40"/>
      <c r="L144" s="44"/>
      <c r="M144" s="220"/>
      <c r="N144" s="221"/>
      <c r="O144" s="84"/>
      <c r="P144" s="84"/>
      <c r="Q144" s="84"/>
      <c r="R144" s="84"/>
      <c r="S144" s="84"/>
      <c r="T144" s="85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T144" s="17" t="s">
        <v>134</v>
      </c>
      <c r="AU144" s="17" t="s">
        <v>79</v>
      </c>
    </row>
    <row r="145" s="14" customFormat="1">
      <c r="A145" s="14"/>
      <c r="B145" s="233"/>
      <c r="C145" s="234"/>
      <c r="D145" s="224" t="s">
        <v>142</v>
      </c>
      <c r="E145" s="235" t="s">
        <v>19</v>
      </c>
      <c r="F145" s="236" t="s">
        <v>196</v>
      </c>
      <c r="G145" s="234"/>
      <c r="H145" s="237">
        <v>49.110999999999997</v>
      </c>
      <c r="I145" s="238"/>
      <c r="J145" s="234"/>
      <c r="K145" s="234"/>
      <c r="L145" s="239"/>
      <c r="M145" s="240"/>
      <c r="N145" s="241"/>
      <c r="O145" s="241"/>
      <c r="P145" s="241"/>
      <c r="Q145" s="241"/>
      <c r="R145" s="241"/>
      <c r="S145" s="241"/>
      <c r="T145" s="242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43" t="s">
        <v>142</v>
      </c>
      <c r="AU145" s="243" t="s">
        <v>79</v>
      </c>
      <c r="AV145" s="14" t="s">
        <v>79</v>
      </c>
      <c r="AW145" s="14" t="s">
        <v>31</v>
      </c>
      <c r="AX145" s="14" t="s">
        <v>77</v>
      </c>
      <c r="AY145" s="243" t="s">
        <v>124</v>
      </c>
    </row>
    <row r="146" s="2" customFormat="1" ht="66.75" customHeight="1">
      <c r="A146" s="38"/>
      <c r="B146" s="39"/>
      <c r="C146" s="204" t="s">
        <v>197</v>
      </c>
      <c r="D146" s="204" t="s">
        <v>127</v>
      </c>
      <c r="E146" s="205" t="s">
        <v>198</v>
      </c>
      <c r="F146" s="206" t="s">
        <v>199</v>
      </c>
      <c r="G146" s="207" t="s">
        <v>153</v>
      </c>
      <c r="H146" s="208">
        <v>1473.3299999999999</v>
      </c>
      <c r="I146" s="209"/>
      <c r="J146" s="210">
        <f>ROUND(I146*H146,2)</f>
        <v>0</v>
      </c>
      <c r="K146" s="206" t="s">
        <v>131</v>
      </c>
      <c r="L146" s="44"/>
      <c r="M146" s="211" t="s">
        <v>19</v>
      </c>
      <c r="N146" s="212" t="s">
        <v>40</v>
      </c>
      <c r="O146" s="84"/>
      <c r="P146" s="213">
        <f>O146*H146</f>
        <v>0</v>
      </c>
      <c r="Q146" s="213">
        <v>0</v>
      </c>
      <c r="R146" s="213">
        <f>Q146*H146</f>
        <v>0</v>
      </c>
      <c r="S146" s="213">
        <v>0</v>
      </c>
      <c r="T146" s="214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15" t="s">
        <v>132</v>
      </c>
      <c r="AT146" s="215" t="s">
        <v>127</v>
      </c>
      <c r="AU146" s="215" t="s">
        <v>79</v>
      </c>
      <c r="AY146" s="17" t="s">
        <v>124</v>
      </c>
      <c r="BE146" s="216">
        <f>IF(N146="základní",J146,0)</f>
        <v>0</v>
      </c>
      <c r="BF146" s="216">
        <f>IF(N146="snížená",J146,0)</f>
        <v>0</v>
      </c>
      <c r="BG146" s="216">
        <f>IF(N146="zákl. přenesená",J146,0)</f>
        <v>0</v>
      </c>
      <c r="BH146" s="216">
        <f>IF(N146="sníž. přenesená",J146,0)</f>
        <v>0</v>
      </c>
      <c r="BI146" s="216">
        <f>IF(N146="nulová",J146,0)</f>
        <v>0</v>
      </c>
      <c r="BJ146" s="17" t="s">
        <v>77</v>
      </c>
      <c r="BK146" s="216">
        <f>ROUND(I146*H146,2)</f>
        <v>0</v>
      </c>
      <c r="BL146" s="17" t="s">
        <v>132</v>
      </c>
      <c r="BM146" s="215" t="s">
        <v>200</v>
      </c>
    </row>
    <row r="147" s="2" customFormat="1">
      <c r="A147" s="38"/>
      <c r="B147" s="39"/>
      <c r="C147" s="40"/>
      <c r="D147" s="217" t="s">
        <v>134</v>
      </c>
      <c r="E147" s="40"/>
      <c r="F147" s="218" t="s">
        <v>201</v>
      </c>
      <c r="G147" s="40"/>
      <c r="H147" s="40"/>
      <c r="I147" s="219"/>
      <c r="J147" s="40"/>
      <c r="K147" s="40"/>
      <c r="L147" s="44"/>
      <c r="M147" s="220"/>
      <c r="N147" s="221"/>
      <c r="O147" s="84"/>
      <c r="P147" s="84"/>
      <c r="Q147" s="84"/>
      <c r="R147" s="84"/>
      <c r="S147" s="84"/>
      <c r="T147" s="85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T147" s="17" t="s">
        <v>134</v>
      </c>
      <c r="AU147" s="17" t="s">
        <v>79</v>
      </c>
    </row>
    <row r="148" s="14" customFormat="1">
      <c r="A148" s="14"/>
      <c r="B148" s="233"/>
      <c r="C148" s="234"/>
      <c r="D148" s="224" t="s">
        <v>142</v>
      </c>
      <c r="E148" s="235" t="s">
        <v>19</v>
      </c>
      <c r="F148" s="236" t="s">
        <v>202</v>
      </c>
      <c r="G148" s="234"/>
      <c r="H148" s="237">
        <v>1473.3299999999999</v>
      </c>
      <c r="I148" s="238"/>
      <c r="J148" s="234"/>
      <c r="K148" s="234"/>
      <c r="L148" s="239"/>
      <c r="M148" s="240"/>
      <c r="N148" s="241"/>
      <c r="O148" s="241"/>
      <c r="P148" s="241"/>
      <c r="Q148" s="241"/>
      <c r="R148" s="241"/>
      <c r="S148" s="241"/>
      <c r="T148" s="242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43" t="s">
        <v>142</v>
      </c>
      <c r="AU148" s="243" t="s">
        <v>79</v>
      </c>
      <c r="AV148" s="14" t="s">
        <v>79</v>
      </c>
      <c r="AW148" s="14" t="s">
        <v>31</v>
      </c>
      <c r="AX148" s="14" t="s">
        <v>77</v>
      </c>
      <c r="AY148" s="243" t="s">
        <v>124</v>
      </c>
    </row>
    <row r="149" s="2" customFormat="1" ht="44.25" customHeight="1">
      <c r="A149" s="38"/>
      <c r="B149" s="39"/>
      <c r="C149" s="204" t="s">
        <v>203</v>
      </c>
      <c r="D149" s="204" t="s">
        <v>127</v>
      </c>
      <c r="E149" s="205" t="s">
        <v>204</v>
      </c>
      <c r="F149" s="206" t="s">
        <v>205</v>
      </c>
      <c r="G149" s="207" t="s">
        <v>206</v>
      </c>
      <c r="H149" s="208">
        <v>78.578000000000003</v>
      </c>
      <c r="I149" s="209"/>
      <c r="J149" s="210">
        <f>ROUND(I149*H149,2)</f>
        <v>0</v>
      </c>
      <c r="K149" s="206" t="s">
        <v>131</v>
      </c>
      <c r="L149" s="44"/>
      <c r="M149" s="211" t="s">
        <v>19</v>
      </c>
      <c r="N149" s="212" t="s">
        <v>40</v>
      </c>
      <c r="O149" s="84"/>
      <c r="P149" s="213">
        <f>O149*H149</f>
        <v>0</v>
      </c>
      <c r="Q149" s="213">
        <v>0</v>
      </c>
      <c r="R149" s="213">
        <f>Q149*H149</f>
        <v>0</v>
      </c>
      <c r="S149" s="213">
        <v>0</v>
      </c>
      <c r="T149" s="214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15" t="s">
        <v>132</v>
      </c>
      <c r="AT149" s="215" t="s">
        <v>127</v>
      </c>
      <c r="AU149" s="215" t="s">
        <v>79</v>
      </c>
      <c r="AY149" s="17" t="s">
        <v>124</v>
      </c>
      <c r="BE149" s="216">
        <f>IF(N149="základní",J149,0)</f>
        <v>0</v>
      </c>
      <c r="BF149" s="216">
        <f>IF(N149="snížená",J149,0)</f>
        <v>0</v>
      </c>
      <c r="BG149" s="216">
        <f>IF(N149="zákl. přenesená",J149,0)</f>
        <v>0</v>
      </c>
      <c r="BH149" s="216">
        <f>IF(N149="sníž. přenesená",J149,0)</f>
        <v>0</v>
      </c>
      <c r="BI149" s="216">
        <f>IF(N149="nulová",J149,0)</f>
        <v>0</v>
      </c>
      <c r="BJ149" s="17" t="s">
        <v>77</v>
      </c>
      <c r="BK149" s="216">
        <f>ROUND(I149*H149,2)</f>
        <v>0</v>
      </c>
      <c r="BL149" s="17" t="s">
        <v>132</v>
      </c>
      <c r="BM149" s="215" t="s">
        <v>207</v>
      </c>
    </row>
    <row r="150" s="2" customFormat="1">
      <c r="A150" s="38"/>
      <c r="B150" s="39"/>
      <c r="C150" s="40"/>
      <c r="D150" s="217" t="s">
        <v>134</v>
      </c>
      <c r="E150" s="40"/>
      <c r="F150" s="218" t="s">
        <v>208</v>
      </c>
      <c r="G150" s="40"/>
      <c r="H150" s="40"/>
      <c r="I150" s="219"/>
      <c r="J150" s="40"/>
      <c r="K150" s="40"/>
      <c r="L150" s="44"/>
      <c r="M150" s="220"/>
      <c r="N150" s="221"/>
      <c r="O150" s="84"/>
      <c r="P150" s="84"/>
      <c r="Q150" s="84"/>
      <c r="R150" s="84"/>
      <c r="S150" s="84"/>
      <c r="T150" s="85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T150" s="17" t="s">
        <v>134</v>
      </c>
      <c r="AU150" s="17" t="s">
        <v>79</v>
      </c>
    </row>
    <row r="151" s="14" customFormat="1">
      <c r="A151" s="14"/>
      <c r="B151" s="233"/>
      <c r="C151" s="234"/>
      <c r="D151" s="224" t="s">
        <v>142</v>
      </c>
      <c r="E151" s="235" t="s">
        <v>19</v>
      </c>
      <c r="F151" s="236" t="s">
        <v>209</v>
      </c>
      <c r="G151" s="234"/>
      <c r="H151" s="237">
        <v>78.578000000000003</v>
      </c>
      <c r="I151" s="238"/>
      <c r="J151" s="234"/>
      <c r="K151" s="234"/>
      <c r="L151" s="239"/>
      <c r="M151" s="240"/>
      <c r="N151" s="241"/>
      <c r="O151" s="241"/>
      <c r="P151" s="241"/>
      <c r="Q151" s="241"/>
      <c r="R151" s="241"/>
      <c r="S151" s="241"/>
      <c r="T151" s="242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43" t="s">
        <v>142</v>
      </c>
      <c r="AU151" s="243" t="s">
        <v>79</v>
      </c>
      <c r="AV151" s="14" t="s">
        <v>79</v>
      </c>
      <c r="AW151" s="14" t="s">
        <v>31</v>
      </c>
      <c r="AX151" s="14" t="s">
        <v>77</v>
      </c>
      <c r="AY151" s="243" t="s">
        <v>124</v>
      </c>
    </row>
    <row r="152" s="2" customFormat="1" ht="37.8" customHeight="1">
      <c r="A152" s="38"/>
      <c r="B152" s="39"/>
      <c r="C152" s="204" t="s">
        <v>210</v>
      </c>
      <c r="D152" s="204" t="s">
        <v>127</v>
      </c>
      <c r="E152" s="205" t="s">
        <v>211</v>
      </c>
      <c r="F152" s="206" t="s">
        <v>212</v>
      </c>
      <c r="G152" s="207" t="s">
        <v>153</v>
      </c>
      <c r="H152" s="208">
        <v>49.110999999999997</v>
      </c>
      <c r="I152" s="209"/>
      <c r="J152" s="210">
        <f>ROUND(I152*H152,2)</f>
        <v>0</v>
      </c>
      <c r="K152" s="206" t="s">
        <v>131</v>
      </c>
      <c r="L152" s="44"/>
      <c r="M152" s="211" t="s">
        <v>19</v>
      </c>
      <c r="N152" s="212" t="s">
        <v>40</v>
      </c>
      <c r="O152" s="84"/>
      <c r="P152" s="213">
        <f>O152*H152</f>
        <v>0</v>
      </c>
      <c r="Q152" s="213">
        <v>0</v>
      </c>
      <c r="R152" s="213">
        <f>Q152*H152</f>
        <v>0</v>
      </c>
      <c r="S152" s="213">
        <v>0</v>
      </c>
      <c r="T152" s="214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15" t="s">
        <v>132</v>
      </c>
      <c r="AT152" s="215" t="s">
        <v>127</v>
      </c>
      <c r="AU152" s="215" t="s">
        <v>79</v>
      </c>
      <c r="AY152" s="17" t="s">
        <v>124</v>
      </c>
      <c r="BE152" s="216">
        <f>IF(N152="základní",J152,0)</f>
        <v>0</v>
      </c>
      <c r="BF152" s="216">
        <f>IF(N152="snížená",J152,0)</f>
        <v>0</v>
      </c>
      <c r="BG152" s="216">
        <f>IF(N152="zákl. přenesená",J152,0)</f>
        <v>0</v>
      </c>
      <c r="BH152" s="216">
        <f>IF(N152="sníž. přenesená",J152,0)</f>
        <v>0</v>
      </c>
      <c r="BI152" s="216">
        <f>IF(N152="nulová",J152,0)</f>
        <v>0</v>
      </c>
      <c r="BJ152" s="17" t="s">
        <v>77</v>
      </c>
      <c r="BK152" s="216">
        <f>ROUND(I152*H152,2)</f>
        <v>0</v>
      </c>
      <c r="BL152" s="17" t="s">
        <v>132</v>
      </c>
      <c r="BM152" s="215" t="s">
        <v>213</v>
      </c>
    </row>
    <row r="153" s="2" customFormat="1">
      <c r="A153" s="38"/>
      <c r="B153" s="39"/>
      <c r="C153" s="40"/>
      <c r="D153" s="217" t="s">
        <v>134</v>
      </c>
      <c r="E153" s="40"/>
      <c r="F153" s="218" t="s">
        <v>214</v>
      </c>
      <c r="G153" s="40"/>
      <c r="H153" s="40"/>
      <c r="I153" s="219"/>
      <c r="J153" s="40"/>
      <c r="K153" s="40"/>
      <c r="L153" s="44"/>
      <c r="M153" s="220"/>
      <c r="N153" s="221"/>
      <c r="O153" s="84"/>
      <c r="P153" s="84"/>
      <c r="Q153" s="84"/>
      <c r="R153" s="84"/>
      <c r="S153" s="84"/>
      <c r="T153" s="85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T153" s="17" t="s">
        <v>134</v>
      </c>
      <c r="AU153" s="17" t="s">
        <v>79</v>
      </c>
    </row>
    <row r="154" s="2" customFormat="1" ht="44.25" customHeight="1">
      <c r="A154" s="38"/>
      <c r="B154" s="39"/>
      <c r="C154" s="204" t="s">
        <v>215</v>
      </c>
      <c r="D154" s="204" t="s">
        <v>127</v>
      </c>
      <c r="E154" s="205" t="s">
        <v>216</v>
      </c>
      <c r="F154" s="206" t="s">
        <v>217</v>
      </c>
      <c r="G154" s="207" t="s">
        <v>153</v>
      </c>
      <c r="H154" s="208">
        <v>54</v>
      </c>
      <c r="I154" s="209"/>
      <c r="J154" s="210">
        <f>ROUND(I154*H154,2)</f>
        <v>0</v>
      </c>
      <c r="K154" s="206" t="s">
        <v>131</v>
      </c>
      <c r="L154" s="44"/>
      <c r="M154" s="211" t="s">
        <v>19</v>
      </c>
      <c r="N154" s="212" t="s">
        <v>40</v>
      </c>
      <c r="O154" s="84"/>
      <c r="P154" s="213">
        <f>O154*H154</f>
        <v>0</v>
      </c>
      <c r="Q154" s="213">
        <v>0</v>
      </c>
      <c r="R154" s="213">
        <f>Q154*H154</f>
        <v>0</v>
      </c>
      <c r="S154" s="213">
        <v>0</v>
      </c>
      <c r="T154" s="214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15" t="s">
        <v>132</v>
      </c>
      <c r="AT154" s="215" t="s">
        <v>127</v>
      </c>
      <c r="AU154" s="215" t="s">
        <v>79</v>
      </c>
      <c r="AY154" s="17" t="s">
        <v>124</v>
      </c>
      <c r="BE154" s="216">
        <f>IF(N154="základní",J154,0)</f>
        <v>0</v>
      </c>
      <c r="BF154" s="216">
        <f>IF(N154="snížená",J154,0)</f>
        <v>0</v>
      </c>
      <c r="BG154" s="216">
        <f>IF(N154="zákl. přenesená",J154,0)</f>
        <v>0</v>
      </c>
      <c r="BH154" s="216">
        <f>IF(N154="sníž. přenesená",J154,0)</f>
        <v>0</v>
      </c>
      <c r="BI154" s="216">
        <f>IF(N154="nulová",J154,0)</f>
        <v>0</v>
      </c>
      <c r="BJ154" s="17" t="s">
        <v>77</v>
      </c>
      <c r="BK154" s="216">
        <f>ROUND(I154*H154,2)</f>
        <v>0</v>
      </c>
      <c r="BL154" s="17" t="s">
        <v>132</v>
      </c>
      <c r="BM154" s="215" t="s">
        <v>218</v>
      </c>
    </row>
    <row r="155" s="2" customFormat="1">
      <c r="A155" s="38"/>
      <c r="B155" s="39"/>
      <c r="C155" s="40"/>
      <c r="D155" s="217" t="s">
        <v>134</v>
      </c>
      <c r="E155" s="40"/>
      <c r="F155" s="218" t="s">
        <v>219</v>
      </c>
      <c r="G155" s="40"/>
      <c r="H155" s="40"/>
      <c r="I155" s="219"/>
      <c r="J155" s="40"/>
      <c r="K155" s="40"/>
      <c r="L155" s="44"/>
      <c r="M155" s="220"/>
      <c r="N155" s="221"/>
      <c r="O155" s="84"/>
      <c r="P155" s="84"/>
      <c r="Q155" s="84"/>
      <c r="R155" s="84"/>
      <c r="S155" s="84"/>
      <c r="T155" s="85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T155" s="17" t="s">
        <v>134</v>
      </c>
      <c r="AU155" s="17" t="s">
        <v>79</v>
      </c>
    </row>
    <row r="156" s="13" customFormat="1">
      <c r="A156" s="13"/>
      <c r="B156" s="222"/>
      <c r="C156" s="223"/>
      <c r="D156" s="224" t="s">
        <v>142</v>
      </c>
      <c r="E156" s="225" t="s">
        <v>19</v>
      </c>
      <c r="F156" s="226" t="s">
        <v>220</v>
      </c>
      <c r="G156" s="223"/>
      <c r="H156" s="225" t="s">
        <v>19</v>
      </c>
      <c r="I156" s="227"/>
      <c r="J156" s="223"/>
      <c r="K156" s="223"/>
      <c r="L156" s="228"/>
      <c r="M156" s="229"/>
      <c r="N156" s="230"/>
      <c r="O156" s="230"/>
      <c r="P156" s="230"/>
      <c r="Q156" s="230"/>
      <c r="R156" s="230"/>
      <c r="S156" s="230"/>
      <c r="T156" s="231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32" t="s">
        <v>142</v>
      </c>
      <c r="AU156" s="232" t="s">
        <v>79</v>
      </c>
      <c r="AV156" s="13" t="s">
        <v>77</v>
      </c>
      <c r="AW156" s="13" t="s">
        <v>31</v>
      </c>
      <c r="AX156" s="13" t="s">
        <v>69</v>
      </c>
      <c r="AY156" s="232" t="s">
        <v>124</v>
      </c>
    </row>
    <row r="157" s="14" customFormat="1">
      <c r="A157" s="14"/>
      <c r="B157" s="233"/>
      <c r="C157" s="234"/>
      <c r="D157" s="224" t="s">
        <v>142</v>
      </c>
      <c r="E157" s="235" t="s">
        <v>19</v>
      </c>
      <c r="F157" s="236" t="s">
        <v>132</v>
      </c>
      <c r="G157" s="234"/>
      <c r="H157" s="237">
        <v>4</v>
      </c>
      <c r="I157" s="238"/>
      <c r="J157" s="234"/>
      <c r="K157" s="234"/>
      <c r="L157" s="239"/>
      <c r="M157" s="240"/>
      <c r="N157" s="241"/>
      <c r="O157" s="241"/>
      <c r="P157" s="241"/>
      <c r="Q157" s="241"/>
      <c r="R157" s="241"/>
      <c r="S157" s="241"/>
      <c r="T157" s="242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43" t="s">
        <v>142</v>
      </c>
      <c r="AU157" s="243" t="s">
        <v>79</v>
      </c>
      <c r="AV157" s="14" t="s">
        <v>79</v>
      </c>
      <c r="AW157" s="14" t="s">
        <v>31</v>
      </c>
      <c r="AX157" s="14" t="s">
        <v>69</v>
      </c>
      <c r="AY157" s="243" t="s">
        <v>124</v>
      </c>
    </row>
    <row r="158" s="13" customFormat="1">
      <c r="A158" s="13"/>
      <c r="B158" s="222"/>
      <c r="C158" s="223"/>
      <c r="D158" s="224" t="s">
        <v>142</v>
      </c>
      <c r="E158" s="225" t="s">
        <v>19</v>
      </c>
      <c r="F158" s="226" t="s">
        <v>221</v>
      </c>
      <c r="G158" s="223"/>
      <c r="H158" s="225" t="s">
        <v>19</v>
      </c>
      <c r="I158" s="227"/>
      <c r="J158" s="223"/>
      <c r="K158" s="223"/>
      <c r="L158" s="228"/>
      <c r="M158" s="229"/>
      <c r="N158" s="230"/>
      <c r="O158" s="230"/>
      <c r="P158" s="230"/>
      <c r="Q158" s="230"/>
      <c r="R158" s="230"/>
      <c r="S158" s="230"/>
      <c r="T158" s="231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2" t="s">
        <v>142</v>
      </c>
      <c r="AU158" s="232" t="s">
        <v>79</v>
      </c>
      <c r="AV158" s="13" t="s">
        <v>77</v>
      </c>
      <c r="AW158" s="13" t="s">
        <v>31</v>
      </c>
      <c r="AX158" s="13" t="s">
        <v>69</v>
      </c>
      <c r="AY158" s="232" t="s">
        <v>124</v>
      </c>
    </row>
    <row r="159" s="14" customFormat="1">
      <c r="A159" s="14"/>
      <c r="B159" s="233"/>
      <c r="C159" s="234"/>
      <c r="D159" s="224" t="s">
        <v>142</v>
      </c>
      <c r="E159" s="235" t="s">
        <v>19</v>
      </c>
      <c r="F159" s="236" t="s">
        <v>158</v>
      </c>
      <c r="G159" s="234"/>
      <c r="H159" s="237">
        <v>30</v>
      </c>
      <c r="I159" s="238"/>
      <c r="J159" s="234"/>
      <c r="K159" s="234"/>
      <c r="L159" s="239"/>
      <c r="M159" s="240"/>
      <c r="N159" s="241"/>
      <c r="O159" s="241"/>
      <c r="P159" s="241"/>
      <c r="Q159" s="241"/>
      <c r="R159" s="241"/>
      <c r="S159" s="241"/>
      <c r="T159" s="242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43" t="s">
        <v>142</v>
      </c>
      <c r="AU159" s="243" t="s">
        <v>79</v>
      </c>
      <c r="AV159" s="14" t="s">
        <v>79</v>
      </c>
      <c r="AW159" s="14" t="s">
        <v>31</v>
      </c>
      <c r="AX159" s="14" t="s">
        <v>69</v>
      </c>
      <c r="AY159" s="243" t="s">
        <v>124</v>
      </c>
    </row>
    <row r="160" s="13" customFormat="1">
      <c r="A160" s="13"/>
      <c r="B160" s="222"/>
      <c r="C160" s="223"/>
      <c r="D160" s="224" t="s">
        <v>142</v>
      </c>
      <c r="E160" s="225" t="s">
        <v>19</v>
      </c>
      <c r="F160" s="226" t="s">
        <v>222</v>
      </c>
      <c r="G160" s="223"/>
      <c r="H160" s="225" t="s">
        <v>19</v>
      </c>
      <c r="I160" s="227"/>
      <c r="J160" s="223"/>
      <c r="K160" s="223"/>
      <c r="L160" s="228"/>
      <c r="M160" s="229"/>
      <c r="N160" s="230"/>
      <c r="O160" s="230"/>
      <c r="P160" s="230"/>
      <c r="Q160" s="230"/>
      <c r="R160" s="230"/>
      <c r="S160" s="230"/>
      <c r="T160" s="231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2" t="s">
        <v>142</v>
      </c>
      <c r="AU160" s="232" t="s">
        <v>79</v>
      </c>
      <c r="AV160" s="13" t="s">
        <v>77</v>
      </c>
      <c r="AW160" s="13" t="s">
        <v>31</v>
      </c>
      <c r="AX160" s="13" t="s">
        <v>69</v>
      </c>
      <c r="AY160" s="232" t="s">
        <v>124</v>
      </c>
    </row>
    <row r="161" s="14" customFormat="1">
      <c r="A161" s="14"/>
      <c r="B161" s="233"/>
      <c r="C161" s="234"/>
      <c r="D161" s="224" t="s">
        <v>142</v>
      </c>
      <c r="E161" s="235" t="s">
        <v>19</v>
      </c>
      <c r="F161" s="236" t="s">
        <v>223</v>
      </c>
      <c r="G161" s="234"/>
      <c r="H161" s="237">
        <v>20</v>
      </c>
      <c r="I161" s="238"/>
      <c r="J161" s="234"/>
      <c r="K161" s="234"/>
      <c r="L161" s="239"/>
      <c r="M161" s="240"/>
      <c r="N161" s="241"/>
      <c r="O161" s="241"/>
      <c r="P161" s="241"/>
      <c r="Q161" s="241"/>
      <c r="R161" s="241"/>
      <c r="S161" s="241"/>
      <c r="T161" s="242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43" t="s">
        <v>142</v>
      </c>
      <c r="AU161" s="243" t="s">
        <v>79</v>
      </c>
      <c r="AV161" s="14" t="s">
        <v>79</v>
      </c>
      <c r="AW161" s="14" t="s">
        <v>31</v>
      </c>
      <c r="AX161" s="14" t="s">
        <v>69</v>
      </c>
      <c r="AY161" s="243" t="s">
        <v>124</v>
      </c>
    </row>
    <row r="162" s="15" customFormat="1">
      <c r="A162" s="15"/>
      <c r="B162" s="244"/>
      <c r="C162" s="245"/>
      <c r="D162" s="224" t="s">
        <v>142</v>
      </c>
      <c r="E162" s="246" t="s">
        <v>19</v>
      </c>
      <c r="F162" s="247" t="s">
        <v>150</v>
      </c>
      <c r="G162" s="245"/>
      <c r="H162" s="248">
        <v>54</v>
      </c>
      <c r="I162" s="249"/>
      <c r="J162" s="245"/>
      <c r="K162" s="245"/>
      <c r="L162" s="250"/>
      <c r="M162" s="251"/>
      <c r="N162" s="252"/>
      <c r="O162" s="252"/>
      <c r="P162" s="252"/>
      <c r="Q162" s="252"/>
      <c r="R162" s="252"/>
      <c r="S162" s="252"/>
      <c r="T162" s="253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T162" s="254" t="s">
        <v>142</v>
      </c>
      <c r="AU162" s="254" t="s">
        <v>79</v>
      </c>
      <c r="AV162" s="15" t="s">
        <v>132</v>
      </c>
      <c r="AW162" s="15" t="s">
        <v>31</v>
      </c>
      <c r="AX162" s="15" t="s">
        <v>77</v>
      </c>
      <c r="AY162" s="254" t="s">
        <v>124</v>
      </c>
    </row>
    <row r="163" s="2" customFormat="1" ht="16.5" customHeight="1">
      <c r="A163" s="38"/>
      <c r="B163" s="39"/>
      <c r="C163" s="255" t="s">
        <v>224</v>
      </c>
      <c r="D163" s="255" t="s">
        <v>225</v>
      </c>
      <c r="E163" s="256" t="s">
        <v>226</v>
      </c>
      <c r="F163" s="257" t="s">
        <v>227</v>
      </c>
      <c r="G163" s="258" t="s">
        <v>206</v>
      </c>
      <c r="H163" s="259">
        <v>7.2000000000000002</v>
      </c>
      <c r="I163" s="260"/>
      <c r="J163" s="261">
        <f>ROUND(I163*H163,2)</f>
        <v>0</v>
      </c>
      <c r="K163" s="257" t="s">
        <v>131</v>
      </c>
      <c r="L163" s="262"/>
      <c r="M163" s="263" t="s">
        <v>19</v>
      </c>
      <c r="N163" s="264" t="s">
        <v>40</v>
      </c>
      <c r="O163" s="84"/>
      <c r="P163" s="213">
        <f>O163*H163</f>
        <v>0</v>
      </c>
      <c r="Q163" s="213">
        <v>1</v>
      </c>
      <c r="R163" s="213">
        <f>Q163*H163</f>
        <v>7.2000000000000002</v>
      </c>
      <c r="S163" s="213">
        <v>0</v>
      </c>
      <c r="T163" s="214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15" t="s">
        <v>176</v>
      </c>
      <c r="AT163" s="215" t="s">
        <v>225</v>
      </c>
      <c r="AU163" s="215" t="s">
        <v>79</v>
      </c>
      <c r="AY163" s="17" t="s">
        <v>124</v>
      </c>
      <c r="BE163" s="216">
        <f>IF(N163="základní",J163,0)</f>
        <v>0</v>
      </c>
      <c r="BF163" s="216">
        <f>IF(N163="snížená",J163,0)</f>
        <v>0</v>
      </c>
      <c r="BG163" s="216">
        <f>IF(N163="zákl. přenesená",J163,0)</f>
        <v>0</v>
      </c>
      <c r="BH163" s="216">
        <f>IF(N163="sníž. přenesená",J163,0)</f>
        <v>0</v>
      </c>
      <c r="BI163" s="216">
        <f>IF(N163="nulová",J163,0)</f>
        <v>0</v>
      </c>
      <c r="BJ163" s="17" t="s">
        <v>77</v>
      </c>
      <c r="BK163" s="216">
        <f>ROUND(I163*H163,2)</f>
        <v>0</v>
      </c>
      <c r="BL163" s="17" t="s">
        <v>132</v>
      </c>
      <c r="BM163" s="215" t="s">
        <v>228</v>
      </c>
    </row>
    <row r="164" s="14" customFormat="1">
      <c r="A164" s="14"/>
      <c r="B164" s="233"/>
      <c r="C164" s="234"/>
      <c r="D164" s="224" t="s">
        <v>142</v>
      </c>
      <c r="E164" s="234"/>
      <c r="F164" s="236" t="s">
        <v>229</v>
      </c>
      <c r="G164" s="234"/>
      <c r="H164" s="237">
        <v>7.2000000000000002</v>
      </c>
      <c r="I164" s="238"/>
      <c r="J164" s="234"/>
      <c r="K164" s="234"/>
      <c r="L164" s="239"/>
      <c r="M164" s="240"/>
      <c r="N164" s="241"/>
      <c r="O164" s="241"/>
      <c r="P164" s="241"/>
      <c r="Q164" s="241"/>
      <c r="R164" s="241"/>
      <c r="S164" s="241"/>
      <c r="T164" s="242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43" t="s">
        <v>142</v>
      </c>
      <c r="AU164" s="243" t="s">
        <v>79</v>
      </c>
      <c r="AV164" s="14" t="s">
        <v>79</v>
      </c>
      <c r="AW164" s="14" t="s">
        <v>4</v>
      </c>
      <c r="AX164" s="14" t="s">
        <v>77</v>
      </c>
      <c r="AY164" s="243" t="s">
        <v>124</v>
      </c>
    </row>
    <row r="165" s="2" customFormat="1" ht="24.15" customHeight="1">
      <c r="A165" s="38"/>
      <c r="B165" s="39"/>
      <c r="C165" s="204" t="s">
        <v>230</v>
      </c>
      <c r="D165" s="204" t="s">
        <v>127</v>
      </c>
      <c r="E165" s="205" t="s">
        <v>231</v>
      </c>
      <c r="F165" s="206" t="s">
        <v>232</v>
      </c>
      <c r="G165" s="207" t="s">
        <v>130</v>
      </c>
      <c r="H165" s="208">
        <v>62.746000000000002</v>
      </c>
      <c r="I165" s="209"/>
      <c r="J165" s="210">
        <f>ROUND(I165*H165,2)</f>
        <v>0</v>
      </c>
      <c r="K165" s="206" t="s">
        <v>131</v>
      </c>
      <c r="L165" s="44"/>
      <c r="M165" s="211" t="s">
        <v>19</v>
      </c>
      <c r="N165" s="212" t="s">
        <v>40</v>
      </c>
      <c r="O165" s="84"/>
      <c r="P165" s="213">
        <f>O165*H165</f>
        <v>0</v>
      </c>
      <c r="Q165" s="213">
        <v>0</v>
      </c>
      <c r="R165" s="213">
        <f>Q165*H165</f>
        <v>0</v>
      </c>
      <c r="S165" s="213">
        <v>0</v>
      </c>
      <c r="T165" s="214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15" t="s">
        <v>132</v>
      </c>
      <c r="AT165" s="215" t="s">
        <v>127</v>
      </c>
      <c r="AU165" s="215" t="s">
        <v>79</v>
      </c>
      <c r="AY165" s="17" t="s">
        <v>124</v>
      </c>
      <c r="BE165" s="216">
        <f>IF(N165="základní",J165,0)</f>
        <v>0</v>
      </c>
      <c r="BF165" s="216">
        <f>IF(N165="snížená",J165,0)</f>
        <v>0</v>
      </c>
      <c r="BG165" s="216">
        <f>IF(N165="zákl. přenesená",J165,0)</f>
        <v>0</v>
      </c>
      <c r="BH165" s="216">
        <f>IF(N165="sníž. přenesená",J165,0)</f>
        <v>0</v>
      </c>
      <c r="BI165" s="216">
        <f>IF(N165="nulová",J165,0)</f>
        <v>0</v>
      </c>
      <c r="BJ165" s="17" t="s">
        <v>77</v>
      </c>
      <c r="BK165" s="216">
        <f>ROUND(I165*H165,2)</f>
        <v>0</v>
      </c>
      <c r="BL165" s="17" t="s">
        <v>132</v>
      </c>
      <c r="BM165" s="215" t="s">
        <v>233</v>
      </c>
    </row>
    <row r="166" s="2" customFormat="1">
      <c r="A166" s="38"/>
      <c r="B166" s="39"/>
      <c r="C166" s="40"/>
      <c r="D166" s="217" t="s">
        <v>134</v>
      </c>
      <c r="E166" s="40"/>
      <c r="F166" s="218" t="s">
        <v>234</v>
      </c>
      <c r="G166" s="40"/>
      <c r="H166" s="40"/>
      <c r="I166" s="219"/>
      <c r="J166" s="40"/>
      <c r="K166" s="40"/>
      <c r="L166" s="44"/>
      <c r="M166" s="220"/>
      <c r="N166" s="221"/>
      <c r="O166" s="84"/>
      <c r="P166" s="84"/>
      <c r="Q166" s="84"/>
      <c r="R166" s="84"/>
      <c r="S166" s="84"/>
      <c r="T166" s="85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T166" s="17" t="s">
        <v>134</v>
      </c>
      <c r="AU166" s="17" t="s">
        <v>79</v>
      </c>
    </row>
    <row r="167" s="14" customFormat="1">
      <c r="A167" s="14"/>
      <c r="B167" s="233"/>
      <c r="C167" s="234"/>
      <c r="D167" s="224" t="s">
        <v>142</v>
      </c>
      <c r="E167" s="235" t="s">
        <v>19</v>
      </c>
      <c r="F167" s="236" t="s">
        <v>235</v>
      </c>
      <c r="G167" s="234"/>
      <c r="H167" s="237">
        <v>62.746000000000002</v>
      </c>
      <c r="I167" s="238"/>
      <c r="J167" s="234"/>
      <c r="K167" s="234"/>
      <c r="L167" s="239"/>
      <c r="M167" s="240"/>
      <c r="N167" s="241"/>
      <c r="O167" s="241"/>
      <c r="P167" s="241"/>
      <c r="Q167" s="241"/>
      <c r="R167" s="241"/>
      <c r="S167" s="241"/>
      <c r="T167" s="242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43" t="s">
        <v>142</v>
      </c>
      <c r="AU167" s="243" t="s">
        <v>79</v>
      </c>
      <c r="AV167" s="14" t="s">
        <v>79</v>
      </c>
      <c r="AW167" s="14" t="s">
        <v>31</v>
      </c>
      <c r="AX167" s="14" t="s">
        <v>69</v>
      </c>
      <c r="AY167" s="243" t="s">
        <v>124</v>
      </c>
    </row>
    <row r="168" s="15" customFormat="1">
      <c r="A168" s="15"/>
      <c r="B168" s="244"/>
      <c r="C168" s="245"/>
      <c r="D168" s="224" t="s">
        <v>142</v>
      </c>
      <c r="E168" s="246" t="s">
        <v>19</v>
      </c>
      <c r="F168" s="247" t="s">
        <v>150</v>
      </c>
      <c r="G168" s="245"/>
      <c r="H168" s="248">
        <v>62.746000000000002</v>
      </c>
      <c r="I168" s="249"/>
      <c r="J168" s="245"/>
      <c r="K168" s="245"/>
      <c r="L168" s="250"/>
      <c r="M168" s="251"/>
      <c r="N168" s="252"/>
      <c r="O168" s="252"/>
      <c r="P168" s="252"/>
      <c r="Q168" s="252"/>
      <c r="R168" s="252"/>
      <c r="S168" s="252"/>
      <c r="T168" s="253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T168" s="254" t="s">
        <v>142</v>
      </c>
      <c r="AU168" s="254" t="s">
        <v>79</v>
      </c>
      <c r="AV168" s="15" t="s">
        <v>132</v>
      </c>
      <c r="AW168" s="15" t="s">
        <v>31</v>
      </c>
      <c r="AX168" s="15" t="s">
        <v>77</v>
      </c>
      <c r="AY168" s="254" t="s">
        <v>124</v>
      </c>
    </row>
    <row r="169" s="12" customFormat="1" ht="22.8" customHeight="1">
      <c r="A169" s="12"/>
      <c r="B169" s="188"/>
      <c r="C169" s="189"/>
      <c r="D169" s="190" t="s">
        <v>68</v>
      </c>
      <c r="E169" s="202" t="s">
        <v>79</v>
      </c>
      <c r="F169" s="202" t="s">
        <v>236</v>
      </c>
      <c r="G169" s="189"/>
      <c r="H169" s="189"/>
      <c r="I169" s="192"/>
      <c r="J169" s="203">
        <f>BK169</f>
        <v>0</v>
      </c>
      <c r="K169" s="189"/>
      <c r="L169" s="194"/>
      <c r="M169" s="195"/>
      <c r="N169" s="196"/>
      <c r="O169" s="196"/>
      <c r="P169" s="197">
        <f>SUM(P170:P212)</f>
        <v>0</v>
      </c>
      <c r="Q169" s="196"/>
      <c r="R169" s="197">
        <f>SUM(R170:R212)</f>
        <v>85.622082969999994</v>
      </c>
      <c r="S169" s="196"/>
      <c r="T169" s="198">
        <f>SUM(T170:T212)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199" t="s">
        <v>77</v>
      </c>
      <c r="AT169" s="200" t="s">
        <v>68</v>
      </c>
      <c r="AU169" s="200" t="s">
        <v>77</v>
      </c>
      <c r="AY169" s="199" t="s">
        <v>124</v>
      </c>
      <c r="BK169" s="201">
        <f>SUM(BK170:BK212)</f>
        <v>0</v>
      </c>
    </row>
    <row r="170" s="2" customFormat="1" ht="24.15" customHeight="1">
      <c r="A170" s="38"/>
      <c r="B170" s="39"/>
      <c r="C170" s="204" t="s">
        <v>176</v>
      </c>
      <c r="D170" s="204" t="s">
        <v>127</v>
      </c>
      <c r="E170" s="205" t="s">
        <v>237</v>
      </c>
      <c r="F170" s="206" t="s">
        <v>238</v>
      </c>
      <c r="G170" s="207" t="s">
        <v>153</v>
      </c>
      <c r="H170" s="208">
        <v>12.549</v>
      </c>
      <c r="I170" s="209"/>
      <c r="J170" s="210">
        <f>ROUND(I170*H170,2)</f>
        <v>0</v>
      </c>
      <c r="K170" s="206" t="s">
        <v>131</v>
      </c>
      <c r="L170" s="44"/>
      <c r="M170" s="211" t="s">
        <v>19</v>
      </c>
      <c r="N170" s="212" t="s">
        <v>40</v>
      </c>
      <c r="O170" s="84"/>
      <c r="P170" s="213">
        <f>O170*H170</f>
        <v>0</v>
      </c>
      <c r="Q170" s="213">
        <v>2.1600000000000001</v>
      </c>
      <c r="R170" s="213">
        <f>Q170*H170</f>
        <v>27.105840000000001</v>
      </c>
      <c r="S170" s="213">
        <v>0</v>
      </c>
      <c r="T170" s="214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15" t="s">
        <v>132</v>
      </c>
      <c r="AT170" s="215" t="s">
        <v>127</v>
      </c>
      <c r="AU170" s="215" t="s">
        <v>79</v>
      </c>
      <c r="AY170" s="17" t="s">
        <v>124</v>
      </c>
      <c r="BE170" s="216">
        <f>IF(N170="základní",J170,0)</f>
        <v>0</v>
      </c>
      <c r="BF170" s="216">
        <f>IF(N170="snížená",J170,0)</f>
        <v>0</v>
      </c>
      <c r="BG170" s="216">
        <f>IF(N170="zákl. přenesená",J170,0)</f>
        <v>0</v>
      </c>
      <c r="BH170" s="216">
        <f>IF(N170="sníž. přenesená",J170,0)</f>
        <v>0</v>
      </c>
      <c r="BI170" s="216">
        <f>IF(N170="nulová",J170,0)</f>
        <v>0</v>
      </c>
      <c r="BJ170" s="17" t="s">
        <v>77</v>
      </c>
      <c r="BK170" s="216">
        <f>ROUND(I170*H170,2)</f>
        <v>0</v>
      </c>
      <c r="BL170" s="17" t="s">
        <v>132</v>
      </c>
      <c r="BM170" s="215" t="s">
        <v>239</v>
      </c>
    </row>
    <row r="171" s="2" customFormat="1">
      <c r="A171" s="38"/>
      <c r="B171" s="39"/>
      <c r="C171" s="40"/>
      <c r="D171" s="217" t="s">
        <v>134</v>
      </c>
      <c r="E171" s="40"/>
      <c r="F171" s="218" t="s">
        <v>240</v>
      </c>
      <c r="G171" s="40"/>
      <c r="H171" s="40"/>
      <c r="I171" s="219"/>
      <c r="J171" s="40"/>
      <c r="K171" s="40"/>
      <c r="L171" s="44"/>
      <c r="M171" s="220"/>
      <c r="N171" s="221"/>
      <c r="O171" s="84"/>
      <c r="P171" s="84"/>
      <c r="Q171" s="84"/>
      <c r="R171" s="84"/>
      <c r="S171" s="84"/>
      <c r="T171" s="85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T171" s="17" t="s">
        <v>134</v>
      </c>
      <c r="AU171" s="17" t="s">
        <v>79</v>
      </c>
    </row>
    <row r="172" s="14" customFormat="1">
      <c r="A172" s="14"/>
      <c r="B172" s="233"/>
      <c r="C172" s="234"/>
      <c r="D172" s="224" t="s">
        <v>142</v>
      </c>
      <c r="E172" s="235" t="s">
        <v>19</v>
      </c>
      <c r="F172" s="236" t="s">
        <v>241</v>
      </c>
      <c r="G172" s="234"/>
      <c r="H172" s="237">
        <v>12.549</v>
      </c>
      <c r="I172" s="238"/>
      <c r="J172" s="234"/>
      <c r="K172" s="234"/>
      <c r="L172" s="239"/>
      <c r="M172" s="240"/>
      <c r="N172" s="241"/>
      <c r="O172" s="241"/>
      <c r="P172" s="241"/>
      <c r="Q172" s="241"/>
      <c r="R172" s="241"/>
      <c r="S172" s="241"/>
      <c r="T172" s="242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43" t="s">
        <v>142</v>
      </c>
      <c r="AU172" s="243" t="s">
        <v>79</v>
      </c>
      <c r="AV172" s="14" t="s">
        <v>79</v>
      </c>
      <c r="AW172" s="14" t="s">
        <v>31</v>
      </c>
      <c r="AX172" s="14" t="s">
        <v>69</v>
      </c>
      <c r="AY172" s="243" t="s">
        <v>124</v>
      </c>
    </row>
    <row r="173" s="15" customFormat="1">
      <c r="A173" s="15"/>
      <c r="B173" s="244"/>
      <c r="C173" s="245"/>
      <c r="D173" s="224" t="s">
        <v>142</v>
      </c>
      <c r="E173" s="246" t="s">
        <v>19</v>
      </c>
      <c r="F173" s="247" t="s">
        <v>150</v>
      </c>
      <c r="G173" s="245"/>
      <c r="H173" s="248">
        <v>12.549</v>
      </c>
      <c r="I173" s="249"/>
      <c r="J173" s="245"/>
      <c r="K173" s="245"/>
      <c r="L173" s="250"/>
      <c r="M173" s="251"/>
      <c r="N173" s="252"/>
      <c r="O173" s="252"/>
      <c r="P173" s="252"/>
      <c r="Q173" s="252"/>
      <c r="R173" s="252"/>
      <c r="S173" s="252"/>
      <c r="T173" s="253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T173" s="254" t="s">
        <v>142</v>
      </c>
      <c r="AU173" s="254" t="s">
        <v>79</v>
      </c>
      <c r="AV173" s="15" t="s">
        <v>132</v>
      </c>
      <c r="AW173" s="15" t="s">
        <v>31</v>
      </c>
      <c r="AX173" s="15" t="s">
        <v>77</v>
      </c>
      <c r="AY173" s="254" t="s">
        <v>124</v>
      </c>
    </row>
    <row r="174" s="2" customFormat="1" ht="24.15" customHeight="1">
      <c r="A174" s="38"/>
      <c r="B174" s="39"/>
      <c r="C174" s="204" t="s">
        <v>242</v>
      </c>
      <c r="D174" s="204" t="s">
        <v>127</v>
      </c>
      <c r="E174" s="205" t="s">
        <v>243</v>
      </c>
      <c r="F174" s="206" t="s">
        <v>244</v>
      </c>
      <c r="G174" s="207" t="s">
        <v>206</v>
      </c>
      <c r="H174" s="208">
        <v>0.14999999999999999</v>
      </c>
      <c r="I174" s="209"/>
      <c r="J174" s="210">
        <f>ROUND(I174*H174,2)</f>
        <v>0</v>
      </c>
      <c r="K174" s="206" t="s">
        <v>131</v>
      </c>
      <c r="L174" s="44"/>
      <c r="M174" s="211" t="s">
        <v>19</v>
      </c>
      <c r="N174" s="212" t="s">
        <v>40</v>
      </c>
      <c r="O174" s="84"/>
      <c r="P174" s="213">
        <f>O174*H174</f>
        <v>0</v>
      </c>
      <c r="Q174" s="213">
        <v>1.06277</v>
      </c>
      <c r="R174" s="213">
        <f>Q174*H174</f>
        <v>0.15941549999999999</v>
      </c>
      <c r="S174" s="213">
        <v>0</v>
      </c>
      <c r="T174" s="214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15" t="s">
        <v>132</v>
      </c>
      <c r="AT174" s="215" t="s">
        <v>127</v>
      </c>
      <c r="AU174" s="215" t="s">
        <v>79</v>
      </c>
      <c r="AY174" s="17" t="s">
        <v>124</v>
      </c>
      <c r="BE174" s="216">
        <f>IF(N174="základní",J174,0)</f>
        <v>0</v>
      </c>
      <c r="BF174" s="216">
        <f>IF(N174="snížená",J174,0)</f>
        <v>0</v>
      </c>
      <c r="BG174" s="216">
        <f>IF(N174="zákl. přenesená",J174,0)</f>
        <v>0</v>
      </c>
      <c r="BH174" s="216">
        <f>IF(N174="sníž. přenesená",J174,0)</f>
        <v>0</v>
      </c>
      <c r="BI174" s="216">
        <f>IF(N174="nulová",J174,0)</f>
        <v>0</v>
      </c>
      <c r="BJ174" s="17" t="s">
        <v>77</v>
      </c>
      <c r="BK174" s="216">
        <f>ROUND(I174*H174,2)</f>
        <v>0</v>
      </c>
      <c r="BL174" s="17" t="s">
        <v>132</v>
      </c>
      <c r="BM174" s="215" t="s">
        <v>245</v>
      </c>
    </row>
    <row r="175" s="2" customFormat="1">
      <c r="A175" s="38"/>
      <c r="B175" s="39"/>
      <c r="C175" s="40"/>
      <c r="D175" s="217" t="s">
        <v>134</v>
      </c>
      <c r="E175" s="40"/>
      <c r="F175" s="218" t="s">
        <v>246</v>
      </c>
      <c r="G175" s="40"/>
      <c r="H175" s="40"/>
      <c r="I175" s="219"/>
      <c r="J175" s="40"/>
      <c r="K175" s="40"/>
      <c r="L175" s="44"/>
      <c r="M175" s="220"/>
      <c r="N175" s="221"/>
      <c r="O175" s="84"/>
      <c r="P175" s="84"/>
      <c r="Q175" s="84"/>
      <c r="R175" s="84"/>
      <c r="S175" s="84"/>
      <c r="T175" s="85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T175" s="17" t="s">
        <v>134</v>
      </c>
      <c r="AU175" s="17" t="s">
        <v>79</v>
      </c>
    </row>
    <row r="176" s="2" customFormat="1" ht="33" customHeight="1">
      <c r="A176" s="38"/>
      <c r="B176" s="39"/>
      <c r="C176" s="204" t="s">
        <v>247</v>
      </c>
      <c r="D176" s="204" t="s">
        <v>127</v>
      </c>
      <c r="E176" s="205" t="s">
        <v>248</v>
      </c>
      <c r="F176" s="206" t="s">
        <v>249</v>
      </c>
      <c r="G176" s="207" t="s">
        <v>153</v>
      </c>
      <c r="H176" s="208">
        <v>0.64000000000000001</v>
      </c>
      <c r="I176" s="209"/>
      <c r="J176" s="210">
        <f>ROUND(I176*H176,2)</f>
        <v>0</v>
      </c>
      <c r="K176" s="206" t="s">
        <v>131</v>
      </c>
      <c r="L176" s="44"/>
      <c r="M176" s="211" t="s">
        <v>19</v>
      </c>
      <c r="N176" s="212" t="s">
        <v>40</v>
      </c>
      <c r="O176" s="84"/>
      <c r="P176" s="213">
        <f>O176*H176</f>
        <v>0</v>
      </c>
      <c r="Q176" s="213">
        <v>2.3010199999999998</v>
      </c>
      <c r="R176" s="213">
        <f>Q176*H176</f>
        <v>1.4726527999999999</v>
      </c>
      <c r="S176" s="213">
        <v>0</v>
      </c>
      <c r="T176" s="214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15" t="s">
        <v>132</v>
      </c>
      <c r="AT176" s="215" t="s">
        <v>127</v>
      </c>
      <c r="AU176" s="215" t="s">
        <v>79</v>
      </c>
      <c r="AY176" s="17" t="s">
        <v>124</v>
      </c>
      <c r="BE176" s="216">
        <f>IF(N176="základní",J176,0)</f>
        <v>0</v>
      </c>
      <c r="BF176" s="216">
        <f>IF(N176="snížená",J176,0)</f>
        <v>0</v>
      </c>
      <c r="BG176" s="216">
        <f>IF(N176="zákl. přenesená",J176,0)</f>
        <v>0</v>
      </c>
      <c r="BH176" s="216">
        <f>IF(N176="sníž. přenesená",J176,0)</f>
        <v>0</v>
      </c>
      <c r="BI176" s="216">
        <f>IF(N176="nulová",J176,0)</f>
        <v>0</v>
      </c>
      <c r="BJ176" s="17" t="s">
        <v>77</v>
      </c>
      <c r="BK176" s="216">
        <f>ROUND(I176*H176,2)</f>
        <v>0</v>
      </c>
      <c r="BL176" s="17" t="s">
        <v>132</v>
      </c>
      <c r="BM176" s="215" t="s">
        <v>250</v>
      </c>
    </row>
    <row r="177" s="2" customFormat="1">
      <c r="A177" s="38"/>
      <c r="B177" s="39"/>
      <c r="C177" s="40"/>
      <c r="D177" s="217" t="s">
        <v>134</v>
      </c>
      <c r="E177" s="40"/>
      <c r="F177" s="218" t="s">
        <v>251</v>
      </c>
      <c r="G177" s="40"/>
      <c r="H177" s="40"/>
      <c r="I177" s="219"/>
      <c r="J177" s="40"/>
      <c r="K177" s="40"/>
      <c r="L177" s="44"/>
      <c r="M177" s="220"/>
      <c r="N177" s="221"/>
      <c r="O177" s="84"/>
      <c r="P177" s="84"/>
      <c r="Q177" s="84"/>
      <c r="R177" s="84"/>
      <c r="S177" s="84"/>
      <c r="T177" s="85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T177" s="17" t="s">
        <v>134</v>
      </c>
      <c r="AU177" s="17" t="s">
        <v>79</v>
      </c>
    </row>
    <row r="178" s="13" customFormat="1">
      <c r="A178" s="13"/>
      <c r="B178" s="222"/>
      <c r="C178" s="223"/>
      <c r="D178" s="224" t="s">
        <v>142</v>
      </c>
      <c r="E178" s="225" t="s">
        <v>19</v>
      </c>
      <c r="F178" s="226" t="s">
        <v>164</v>
      </c>
      <c r="G178" s="223"/>
      <c r="H178" s="225" t="s">
        <v>19</v>
      </c>
      <c r="I178" s="227"/>
      <c r="J178" s="223"/>
      <c r="K178" s="223"/>
      <c r="L178" s="228"/>
      <c r="M178" s="229"/>
      <c r="N178" s="230"/>
      <c r="O178" s="230"/>
      <c r="P178" s="230"/>
      <c r="Q178" s="230"/>
      <c r="R178" s="230"/>
      <c r="S178" s="230"/>
      <c r="T178" s="231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32" t="s">
        <v>142</v>
      </c>
      <c r="AU178" s="232" t="s">
        <v>79</v>
      </c>
      <c r="AV178" s="13" t="s">
        <v>77</v>
      </c>
      <c r="AW178" s="13" t="s">
        <v>31</v>
      </c>
      <c r="AX178" s="13" t="s">
        <v>69</v>
      </c>
      <c r="AY178" s="232" t="s">
        <v>124</v>
      </c>
    </row>
    <row r="179" s="14" customFormat="1">
      <c r="A179" s="14"/>
      <c r="B179" s="233"/>
      <c r="C179" s="234"/>
      <c r="D179" s="224" t="s">
        <v>142</v>
      </c>
      <c r="E179" s="235" t="s">
        <v>19</v>
      </c>
      <c r="F179" s="236" t="s">
        <v>252</v>
      </c>
      <c r="G179" s="234"/>
      <c r="H179" s="237">
        <v>0.64000000000000001</v>
      </c>
      <c r="I179" s="238"/>
      <c r="J179" s="234"/>
      <c r="K179" s="234"/>
      <c r="L179" s="239"/>
      <c r="M179" s="240"/>
      <c r="N179" s="241"/>
      <c r="O179" s="241"/>
      <c r="P179" s="241"/>
      <c r="Q179" s="241"/>
      <c r="R179" s="241"/>
      <c r="S179" s="241"/>
      <c r="T179" s="242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43" t="s">
        <v>142</v>
      </c>
      <c r="AU179" s="243" t="s">
        <v>79</v>
      </c>
      <c r="AV179" s="14" t="s">
        <v>79</v>
      </c>
      <c r="AW179" s="14" t="s">
        <v>31</v>
      </c>
      <c r="AX179" s="14" t="s">
        <v>77</v>
      </c>
      <c r="AY179" s="243" t="s">
        <v>124</v>
      </c>
    </row>
    <row r="180" s="2" customFormat="1" ht="24.15" customHeight="1">
      <c r="A180" s="38"/>
      <c r="B180" s="39"/>
      <c r="C180" s="204" t="s">
        <v>253</v>
      </c>
      <c r="D180" s="204" t="s">
        <v>127</v>
      </c>
      <c r="E180" s="205" t="s">
        <v>254</v>
      </c>
      <c r="F180" s="206" t="s">
        <v>255</v>
      </c>
      <c r="G180" s="207" t="s">
        <v>153</v>
      </c>
      <c r="H180" s="208">
        <v>12.549</v>
      </c>
      <c r="I180" s="209"/>
      <c r="J180" s="210">
        <f>ROUND(I180*H180,2)</f>
        <v>0</v>
      </c>
      <c r="K180" s="206" t="s">
        <v>131</v>
      </c>
      <c r="L180" s="44"/>
      <c r="M180" s="211" t="s">
        <v>19</v>
      </c>
      <c r="N180" s="212" t="s">
        <v>40</v>
      </c>
      <c r="O180" s="84"/>
      <c r="P180" s="213">
        <f>O180*H180</f>
        <v>0</v>
      </c>
      <c r="Q180" s="213">
        <v>2.5018699999999998</v>
      </c>
      <c r="R180" s="213">
        <f>Q180*H180</f>
        <v>31.395966629999997</v>
      </c>
      <c r="S180" s="213">
        <v>0</v>
      </c>
      <c r="T180" s="214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15" t="s">
        <v>132</v>
      </c>
      <c r="AT180" s="215" t="s">
        <v>127</v>
      </c>
      <c r="AU180" s="215" t="s">
        <v>79</v>
      </c>
      <c r="AY180" s="17" t="s">
        <v>124</v>
      </c>
      <c r="BE180" s="216">
        <f>IF(N180="základní",J180,0)</f>
        <v>0</v>
      </c>
      <c r="BF180" s="216">
        <f>IF(N180="snížená",J180,0)</f>
        <v>0</v>
      </c>
      <c r="BG180" s="216">
        <f>IF(N180="zákl. přenesená",J180,0)</f>
        <v>0</v>
      </c>
      <c r="BH180" s="216">
        <f>IF(N180="sníž. přenesená",J180,0)</f>
        <v>0</v>
      </c>
      <c r="BI180" s="216">
        <f>IF(N180="nulová",J180,0)</f>
        <v>0</v>
      </c>
      <c r="BJ180" s="17" t="s">
        <v>77</v>
      </c>
      <c r="BK180" s="216">
        <f>ROUND(I180*H180,2)</f>
        <v>0</v>
      </c>
      <c r="BL180" s="17" t="s">
        <v>132</v>
      </c>
      <c r="BM180" s="215" t="s">
        <v>256</v>
      </c>
    </row>
    <row r="181" s="2" customFormat="1">
      <c r="A181" s="38"/>
      <c r="B181" s="39"/>
      <c r="C181" s="40"/>
      <c r="D181" s="217" t="s">
        <v>134</v>
      </c>
      <c r="E181" s="40"/>
      <c r="F181" s="218" t="s">
        <v>257</v>
      </c>
      <c r="G181" s="40"/>
      <c r="H181" s="40"/>
      <c r="I181" s="219"/>
      <c r="J181" s="40"/>
      <c r="K181" s="40"/>
      <c r="L181" s="44"/>
      <c r="M181" s="220"/>
      <c r="N181" s="221"/>
      <c r="O181" s="84"/>
      <c r="P181" s="84"/>
      <c r="Q181" s="84"/>
      <c r="R181" s="84"/>
      <c r="S181" s="84"/>
      <c r="T181" s="85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T181" s="17" t="s">
        <v>134</v>
      </c>
      <c r="AU181" s="17" t="s">
        <v>79</v>
      </c>
    </row>
    <row r="182" s="13" customFormat="1">
      <c r="A182" s="13"/>
      <c r="B182" s="222"/>
      <c r="C182" s="223"/>
      <c r="D182" s="224" t="s">
        <v>142</v>
      </c>
      <c r="E182" s="225" t="s">
        <v>19</v>
      </c>
      <c r="F182" s="226" t="s">
        <v>258</v>
      </c>
      <c r="G182" s="223"/>
      <c r="H182" s="225" t="s">
        <v>19</v>
      </c>
      <c r="I182" s="227"/>
      <c r="J182" s="223"/>
      <c r="K182" s="223"/>
      <c r="L182" s="228"/>
      <c r="M182" s="229"/>
      <c r="N182" s="230"/>
      <c r="O182" s="230"/>
      <c r="P182" s="230"/>
      <c r="Q182" s="230"/>
      <c r="R182" s="230"/>
      <c r="S182" s="230"/>
      <c r="T182" s="231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32" t="s">
        <v>142</v>
      </c>
      <c r="AU182" s="232" t="s">
        <v>79</v>
      </c>
      <c r="AV182" s="13" t="s">
        <v>77</v>
      </c>
      <c r="AW182" s="13" t="s">
        <v>31</v>
      </c>
      <c r="AX182" s="13" t="s">
        <v>69</v>
      </c>
      <c r="AY182" s="232" t="s">
        <v>124</v>
      </c>
    </row>
    <row r="183" s="14" customFormat="1">
      <c r="A183" s="14"/>
      <c r="B183" s="233"/>
      <c r="C183" s="234"/>
      <c r="D183" s="224" t="s">
        <v>142</v>
      </c>
      <c r="E183" s="235" t="s">
        <v>19</v>
      </c>
      <c r="F183" s="236" t="s">
        <v>241</v>
      </c>
      <c r="G183" s="234"/>
      <c r="H183" s="237">
        <v>12.549</v>
      </c>
      <c r="I183" s="238"/>
      <c r="J183" s="234"/>
      <c r="K183" s="234"/>
      <c r="L183" s="239"/>
      <c r="M183" s="240"/>
      <c r="N183" s="241"/>
      <c r="O183" s="241"/>
      <c r="P183" s="241"/>
      <c r="Q183" s="241"/>
      <c r="R183" s="241"/>
      <c r="S183" s="241"/>
      <c r="T183" s="242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43" t="s">
        <v>142</v>
      </c>
      <c r="AU183" s="243" t="s">
        <v>79</v>
      </c>
      <c r="AV183" s="14" t="s">
        <v>79</v>
      </c>
      <c r="AW183" s="14" t="s">
        <v>31</v>
      </c>
      <c r="AX183" s="14" t="s">
        <v>69</v>
      </c>
      <c r="AY183" s="243" t="s">
        <v>124</v>
      </c>
    </row>
    <row r="184" s="15" customFormat="1">
      <c r="A184" s="15"/>
      <c r="B184" s="244"/>
      <c r="C184" s="245"/>
      <c r="D184" s="224" t="s">
        <v>142</v>
      </c>
      <c r="E184" s="246" t="s">
        <v>19</v>
      </c>
      <c r="F184" s="247" t="s">
        <v>150</v>
      </c>
      <c r="G184" s="245"/>
      <c r="H184" s="248">
        <v>12.549</v>
      </c>
      <c r="I184" s="249"/>
      <c r="J184" s="245"/>
      <c r="K184" s="245"/>
      <c r="L184" s="250"/>
      <c r="M184" s="251"/>
      <c r="N184" s="252"/>
      <c r="O184" s="252"/>
      <c r="P184" s="252"/>
      <c r="Q184" s="252"/>
      <c r="R184" s="252"/>
      <c r="S184" s="252"/>
      <c r="T184" s="253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T184" s="254" t="s">
        <v>142</v>
      </c>
      <c r="AU184" s="254" t="s">
        <v>79</v>
      </c>
      <c r="AV184" s="15" t="s">
        <v>132</v>
      </c>
      <c r="AW184" s="15" t="s">
        <v>31</v>
      </c>
      <c r="AX184" s="15" t="s">
        <v>77</v>
      </c>
      <c r="AY184" s="254" t="s">
        <v>124</v>
      </c>
    </row>
    <row r="185" s="2" customFormat="1" ht="16.5" customHeight="1">
      <c r="A185" s="38"/>
      <c r="B185" s="39"/>
      <c r="C185" s="204" t="s">
        <v>182</v>
      </c>
      <c r="D185" s="204" t="s">
        <v>127</v>
      </c>
      <c r="E185" s="205" t="s">
        <v>259</v>
      </c>
      <c r="F185" s="206" t="s">
        <v>260</v>
      </c>
      <c r="G185" s="207" t="s">
        <v>130</v>
      </c>
      <c r="H185" s="208">
        <v>6.8579999999999997</v>
      </c>
      <c r="I185" s="209"/>
      <c r="J185" s="210">
        <f>ROUND(I185*H185,2)</f>
        <v>0</v>
      </c>
      <c r="K185" s="206" t="s">
        <v>131</v>
      </c>
      <c r="L185" s="44"/>
      <c r="M185" s="211" t="s">
        <v>19</v>
      </c>
      <c r="N185" s="212" t="s">
        <v>40</v>
      </c>
      <c r="O185" s="84"/>
      <c r="P185" s="213">
        <f>O185*H185</f>
        <v>0</v>
      </c>
      <c r="Q185" s="213">
        <v>0.0029399999999999999</v>
      </c>
      <c r="R185" s="213">
        <f>Q185*H185</f>
        <v>0.02016252</v>
      </c>
      <c r="S185" s="213">
        <v>0</v>
      </c>
      <c r="T185" s="214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15" t="s">
        <v>132</v>
      </c>
      <c r="AT185" s="215" t="s">
        <v>127</v>
      </c>
      <c r="AU185" s="215" t="s">
        <v>79</v>
      </c>
      <c r="AY185" s="17" t="s">
        <v>124</v>
      </c>
      <c r="BE185" s="216">
        <f>IF(N185="základní",J185,0)</f>
        <v>0</v>
      </c>
      <c r="BF185" s="216">
        <f>IF(N185="snížená",J185,0)</f>
        <v>0</v>
      </c>
      <c r="BG185" s="216">
        <f>IF(N185="zákl. přenesená",J185,0)</f>
        <v>0</v>
      </c>
      <c r="BH185" s="216">
        <f>IF(N185="sníž. přenesená",J185,0)</f>
        <v>0</v>
      </c>
      <c r="BI185" s="216">
        <f>IF(N185="nulová",J185,0)</f>
        <v>0</v>
      </c>
      <c r="BJ185" s="17" t="s">
        <v>77</v>
      </c>
      <c r="BK185" s="216">
        <f>ROUND(I185*H185,2)</f>
        <v>0</v>
      </c>
      <c r="BL185" s="17" t="s">
        <v>132</v>
      </c>
      <c r="BM185" s="215" t="s">
        <v>223</v>
      </c>
    </row>
    <row r="186" s="2" customFormat="1">
      <c r="A186" s="38"/>
      <c r="B186" s="39"/>
      <c r="C186" s="40"/>
      <c r="D186" s="217" t="s">
        <v>134</v>
      </c>
      <c r="E186" s="40"/>
      <c r="F186" s="218" t="s">
        <v>261</v>
      </c>
      <c r="G186" s="40"/>
      <c r="H186" s="40"/>
      <c r="I186" s="219"/>
      <c r="J186" s="40"/>
      <c r="K186" s="40"/>
      <c r="L186" s="44"/>
      <c r="M186" s="220"/>
      <c r="N186" s="221"/>
      <c r="O186" s="84"/>
      <c r="P186" s="84"/>
      <c r="Q186" s="84"/>
      <c r="R186" s="84"/>
      <c r="S186" s="84"/>
      <c r="T186" s="85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T186" s="17" t="s">
        <v>134</v>
      </c>
      <c r="AU186" s="17" t="s">
        <v>79</v>
      </c>
    </row>
    <row r="187" s="14" customFormat="1">
      <c r="A187" s="14"/>
      <c r="B187" s="233"/>
      <c r="C187" s="234"/>
      <c r="D187" s="224" t="s">
        <v>142</v>
      </c>
      <c r="E187" s="235" t="s">
        <v>19</v>
      </c>
      <c r="F187" s="236" t="s">
        <v>262</v>
      </c>
      <c r="G187" s="234"/>
      <c r="H187" s="237">
        <v>6.8579999999999997</v>
      </c>
      <c r="I187" s="238"/>
      <c r="J187" s="234"/>
      <c r="K187" s="234"/>
      <c r="L187" s="239"/>
      <c r="M187" s="240"/>
      <c r="N187" s="241"/>
      <c r="O187" s="241"/>
      <c r="P187" s="241"/>
      <c r="Q187" s="241"/>
      <c r="R187" s="241"/>
      <c r="S187" s="241"/>
      <c r="T187" s="242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43" t="s">
        <v>142</v>
      </c>
      <c r="AU187" s="243" t="s">
        <v>79</v>
      </c>
      <c r="AV187" s="14" t="s">
        <v>79</v>
      </c>
      <c r="AW187" s="14" t="s">
        <v>31</v>
      </c>
      <c r="AX187" s="14" t="s">
        <v>69</v>
      </c>
      <c r="AY187" s="243" t="s">
        <v>124</v>
      </c>
    </row>
    <row r="188" s="15" customFormat="1">
      <c r="A188" s="15"/>
      <c r="B188" s="244"/>
      <c r="C188" s="245"/>
      <c r="D188" s="224" t="s">
        <v>142</v>
      </c>
      <c r="E188" s="246" t="s">
        <v>19</v>
      </c>
      <c r="F188" s="247" t="s">
        <v>150</v>
      </c>
      <c r="G188" s="245"/>
      <c r="H188" s="248">
        <v>6.8579999999999997</v>
      </c>
      <c r="I188" s="249"/>
      <c r="J188" s="245"/>
      <c r="K188" s="245"/>
      <c r="L188" s="250"/>
      <c r="M188" s="251"/>
      <c r="N188" s="252"/>
      <c r="O188" s="252"/>
      <c r="P188" s="252"/>
      <c r="Q188" s="252"/>
      <c r="R188" s="252"/>
      <c r="S188" s="252"/>
      <c r="T188" s="253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T188" s="254" t="s">
        <v>142</v>
      </c>
      <c r="AU188" s="254" t="s">
        <v>79</v>
      </c>
      <c r="AV188" s="15" t="s">
        <v>132</v>
      </c>
      <c r="AW188" s="15" t="s">
        <v>31</v>
      </c>
      <c r="AX188" s="15" t="s">
        <v>77</v>
      </c>
      <c r="AY188" s="254" t="s">
        <v>124</v>
      </c>
    </row>
    <row r="189" s="2" customFormat="1" ht="16.5" customHeight="1">
      <c r="A189" s="38"/>
      <c r="B189" s="39"/>
      <c r="C189" s="204" t="s">
        <v>263</v>
      </c>
      <c r="D189" s="204" t="s">
        <v>127</v>
      </c>
      <c r="E189" s="205" t="s">
        <v>264</v>
      </c>
      <c r="F189" s="206" t="s">
        <v>265</v>
      </c>
      <c r="G189" s="207" t="s">
        <v>130</v>
      </c>
      <c r="H189" s="208">
        <v>6.8579999999999997</v>
      </c>
      <c r="I189" s="209"/>
      <c r="J189" s="210">
        <f>ROUND(I189*H189,2)</f>
        <v>0</v>
      </c>
      <c r="K189" s="206" t="s">
        <v>131</v>
      </c>
      <c r="L189" s="44"/>
      <c r="M189" s="211" t="s">
        <v>19</v>
      </c>
      <c r="N189" s="212" t="s">
        <v>40</v>
      </c>
      <c r="O189" s="84"/>
      <c r="P189" s="213">
        <f>O189*H189</f>
        <v>0</v>
      </c>
      <c r="Q189" s="213">
        <v>0</v>
      </c>
      <c r="R189" s="213">
        <f>Q189*H189</f>
        <v>0</v>
      </c>
      <c r="S189" s="213">
        <v>0</v>
      </c>
      <c r="T189" s="214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15" t="s">
        <v>132</v>
      </c>
      <c r="AT189" s="215" t="s">
        <v>127</v>
      </c>
      <c r="AU189" s="215" t="s">
        <v>79</v>
      </c>
      <c r="AY189" s="17" t="s">
        <v>124</v>
      </c>
      <c r="BE189" s="216">
        <f>IF(N189="základní",J189,0)</f>
        <v>0</v>
      </c>
      <c r="BF189" s="216">
        <f>IF(N189="snížená",J189,0)</f>
        <v>0</v>
      </c>
      <c r="BG189" s="216">
        <f>IF(N189="zákl. přenesená",J189,0)</f>
        <v>0</v>
      </c>
      <c r="BH189" s="216">
        <f>IF(N189="sníž. přenesená",J189,0)</f>
        <v>0</v>
      </c>
      <c r="BI189" s="216">
        <f>IF(N189="nulová",J189,0)</f>
        <v>0</v>
      </c>
      <c r="BJ189" s="17" t="s">
        <v>77</v>
      </c>
      <c r="BK189" s="216">
        <f>ROUND(I189*H189,2)</f>
        <v>0</v>
      </c>
      <c r="BL189" s="17" t="s">
        <v>132</v>
      </c>
      <c r="BM189" s="215" t="s">
        <v>266</v>
      </c>
    </row>
    <row r="190" s="2" customFormat="1">
      <c r="A190" s="38"/>
      <c r="B190" s="39"/>
      <c r="C190" s="40"/>
      <c r="D190" s="217" t="s">
        <v>134</v>
      </c>
      <c r="E190" s="40"/>
      <c r="F190" s="218" t="s">
        <v>267</v>
      </c>
      <c r="G190" s="40"/>
      <c r="H190" s="40"/>
      <c r="I190" s="219"/>
      <c r="J190" s="40"/>
      <c r="K190" s="40"/>
      <c r="L190" s="44"/>
      <c r="M190" s="220"/>
      <c r="N190" s="221"/>
      <c r="O190" s="84"/>
      <c r="P190" s="84"/>
      <c r="Q190" s="84"/>
      <c r="R190" s="84"/>
      <c r="S190" s="84"/>
      <c r="T190" s="85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T190" s="17" t="s">
        <v>134</v>
      </c>
      <c r="AU190" s="17" t="s">
        <v>79</v>
      </c>
    </row>
    <row r="191" s="2" customFormat="1" ht="16.5" customHeight="1">
      <c r="A191" s="38"/>
      <c r="B191" s="39"/>
      <c r="C191" s="204" t="s">
        <v>8</v>
      </c>
      <c r="D191" s="204" t="s">
        <v>127</v>
      </c>
      <c r="E191" s="205" t="s">
        <v>268</v>
      </c>
      <c r="F191" s="206" t="s">
        <v>269</v>
      </c>
      <c r="G191" s="207" t="s">
        <v>206</v>
      </c>
      <c r="H191" s="208">
        <v>1.133</v>
      </c>
      <c r="I191" s="209"/>
      <c r="J191" s="210">
        <f>ROUND(I191*H191,2)</f>
        <v>0</v>
      </c>
      <c r="K191" s="206" t="s">
        <v>131</v>
      </c>
      <c r="L191" s="44"/>
      <c r="M191" s="211" t="s">
        <v>19</v>
      </c>
      <c r="N191" s="212" t="s">
        <v>40</v>
      </c>
      <c r="O191" s="84"/>
      <c r="P191" s="213">
        <f>O191*H191</f>
        <v>0</v>
      </c>
      <c r="Q191" s="213">
        <v>1.06277</v>
      </c>
      <c r="R191" s="213">
        <f>Q191*H191</f>
        <v>1.20411841</v>
      </c>
      <c r="S191" s="213">
        <v>0</v>
      </c>
      <c r="T191" s="214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15" t="s">
        <v>132</v>
      </c>
      <c r="AT191" s="215" t="s">
        <v>127</v>
      </c>
      <c r="AU191" s="215" t="s">
        <v>79</v>
      </c>
      <c r="AY191" s="17" t="s">
        <v>124</v>
      </c>
      <c r="BE191" s="216">
        <f>IF(N191="základní",J191,0)</f>
        <v>0</v>
      </c>
      <c r="BF191" s="216">
        <f>IF(N191="snížená",J191,0)</f>
        <v>0</v>
      </c>
      <c r="BG191" s="216">
        <f>IF(N191="zákl. přenesená",J191,0)</f>
        <v>0</v>
      </c>
      <c r="BH191" s="216">
        <f>IF(N191="sníž. přenesená",J191,0)</f>
        <v>0</v>
      </c>
      <c r="BI191" s="216">
        <f>IF(N191="nulová",J191,0)</f>
        <v>0</v>
      </c>
      <c r="BJ191" s="17" t="s">
        <v>77</v>
      </c>
      <c r="BK191" s="216">
        <f>ROUND(I191*H191,2)</f>
        <v>0</v>
      </c>
      <c r="BL191" s="17" t="s">
        <v>132</v>
      </c>
      <c r="BM191" s="215" t="s">
        <v>270</v>
      </c>
    </row>
    <row r="192" s="2" customFormat="1">
      <c r="A192" s="38"/>
      <c r="B192" s="39"/>
      <c r="C192" s="40"/>
      <c r="D192" s="217" t="s">
        <v>134</v>
      </c>
      <c r="E192" s="40"/>
      <c r="F192" s="218" t="s">
        <v>271</v>
      </c>
      <c r="G192" s="40"/>
      <c r="H192" s="40"/>
      <c r="I192" s="219"/>
      <c r="J192" s="40"/>
      <c r="K192" s="40"/>
      <c r="L192" s="44"/>
      <c r="M192" s="220"/>
      <c r="N192" s="221"/>
      <c r="O192" s="84"/>
      <c r="P192" s="84"/>
      <c r="Q192" s="84"/>
      <c r="R192" s="84"/>
      <c r="S192" s="84"/>
      <c r="T192" s="85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T192" s="17" t="s">
        <v>134</v>
      </c>
      <c r="AU192" s="17" t="s">
        <v>79</v>
      </c>
    </row>
    <row r="193" s="14" customFormat="1">
      <c r="A193" s="14"/>
      <c r="B193" s="233"/>
      <c r="C193" s="234"/>
      <c r="D193" s="224" t="s">
        <v>142</v>
      </c>
      <c r="E193" s="235" t="s">
        <v>19</v>
      </c>
      <c r="F193" s="236" t="s">
        <v>272</v>
      </c>
      <c r="G193" s="234"/>
      <c r="H193" s="237">
        <v>1.133</v>
      </c>
      <c r="I193" s="238"/>
      <c r="J193" s="234"/>
      <c r="K193" s="234"/>
      <c r="L193" s="239"/>
      <c r="M193" s="240"/>
      <c r="N193" s="241"/>
      <c r="O193" s="241"/>
      <c r="P193" s="241"/>
      <c r="Q193" s="241"/>
      <c r="R193" s="241"/>
      <c r="S193" s="241"/>
      <c r="T193" s="242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43" t="s">
        <v>142</v>
      </c>
      <c r="AU193" s="243" t="s">
        <v>79</v>
      </c>
      <c r="AV193" s="14" t="s">
        <v>79</v>
      </c>
      <c r="AW193" s="14" t="s">
        <v>31</v>
      </c>
      <c r="AX193" s="14" t="s">
        <v>69</v>
      </c>
      <c r="AY193" s="243" t="s">
        <v>124</v>
      </c>
    </row>
    <row r="194" s="15" customFormat="1">
      <c r="A194" s="15"/>
      <c r="B194" s="244"/>
      <c r="C194" s="245"/>
      <c r="D194" s="224" t="s">
        <v>142</v>
      </c>
      <c r="E194" s="246" t="s">
        <v>19</v>
      </c>
      <c r="F194" s="247" t="s">
        <v>150</v>
      </c>
      <c r="G194" s="245"/>
      <c r="H194" s="248">
        <v>1.133</v>
      </c>
      <c r="I194" s="249"/>
      <c r="J194" s="245"/>
      <c r="K194" s="245"/>
      <c r="L194" s="250"/>
      <c r="M194" s="251"/>
      <c r="N194" s="252"/>
      <c r="O194" s="252"/>
      <c r="P194" s="252"/>
      <c r="Q194" s="252"/>
      <c r="R194" s="252"/>
      <c r="S194" s="252"/>
      <c r="T194" s="253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T194" s="254" t="s">
        <v>142</v>
      </c>
      <c r="AU194" s="254" t="s">
        <v>79</v>
      </c>
      <c r="AV194" s="15" t="s">
        <v>132</v>
      </c>
      <c r="AW194" s="15" t="s">
        <v>31</v>
      </c>
      <c r="AX194" s="15" t="s">
        <v>77</v>
      </c>
      <c r="AY194" s="254" t="s">
        <v>124</v>
      </c>
    </row>
    <row r="195" s="2" customFormat="1" ht="24.15" customHeight="1">
      <c r="A195" s="38"/>
      <c r="B195" s="39"/>
      <c r="C195" s="204" t="s">
        <v>273</v>
      </c>
      <c r="D195" s="204" t="s">
        <v>127</v>
      </c>
      <c r="E195" s="205" t="s">
        <v>274</v>
      </c>
      <c r="F195" s="206" t="s">
        <v>275</v>
      </c>
      <c r="G195" s="207" t="s">
        <v>153</v>
      </c>
      <c r="H195" s="208">
        <v>5.7149999999999999</v>
      </c>
      <c r="I195" s="209"/>
      <c r="J195" s="210">
        <f>ROUND(I195*H195,2)</f>
        <v>0</v>
      </c>
      <c r="K195" s="206" t="s">
        <v>131</v>
      </c>
      <c r="L195" s="44"/>
      <c r="M195" s="211" t="s">
        <v>19</v>
      </c>
      <c r="N195" s="212" t="s">
        <v>40</v>
      </c>
      <c r="O195" s="84"/>
      <c r="P195" s="213">
        <f>O195*H195</f>
        <v>0</v>
      </c>
      <c r="Q195" s="213">
        <v>2.5018699999999998</v>
      </c>
      <c r="R195" s="213">
        <f>Q195*H195</f>
        <v>14.298187049999999</v>
      </c>
      <c r="S195" s="213">
        <v>0</v>
      </c>
      <c r="T195" s="214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15" t="s">
        <v>132</v>
      </c>
      <c r="AT195" s="215" t="s">
        <v>127</v>
      </c>
      <c r="AU195" s="215" t="s">
        <v>79</v>
      </c>
      <c r="AY195" s="17" t="s">
        <v>124</v>
      </c>
      <c r="BE195" s="216">
        <f>IF(N195="základní",J195,0)</f>
        <v>0</v>
      </c>
      <c r="BF195" s="216">
        <f>IF(N195="snížená",J195,0)</f>
        <v>0</v>
      </c>
      <c r="BG195" s="216">
        <f>IF(N195="zákl. přenesená",J195,0)</f>
        <v>0</v>
      </c>
      <c r="BH195" s="216">
        <f>IF(N195="sníž. přenesená",J195,0)</f>
        <v>0</v>
      </c>
      <c r="BI195" s="216">
        <f>IF(N195="nulová",J195,0)</f>
        <v>0</v>
      </c>
      <c r="BJ195" s="17" t="s">
        <v>77</v>
      </c>
      <c r="BK195" s="216">
        <f>ROUND(I195*H195,2)</f>
        <v>0</v>
      </c>
      <c r="BL195" s="17" t="s">
        <v>132</v>
      </c>
      <c r="BM195" s="215" t="s">
        <v>276</v>
      </c>
    </row>
    <row r="196" s="2" customFormat="1">
      <c r="A196" s="38"/>
      <c r="B196" s="39"/>
      <c r="C196" s="40"/>
      <c r="D196" s="217" t="s">
        <v>134</v>
      </c>
      <c r="E196" s="40"/>
      <c r="F196" s="218" t="s">
        <v>277</v>
      </c>
      <c r="G196" s="40"/>
      <c r="H196" s="40"/>
      <c r="I196" s="219"/>
      <c r="J196" s="40"/>
      <c r="K196" s="40"/>
      <c r="L196" s="44"/>
      <c r="M196" s="220"/>
      <c r="N196" s="221"/>
      <c r="O196" s="84"/>
      <c r="P196" s="84"/>
      <c r="Q196" s="84"/>
      <c r="R196" s="84"/>
      <c r="S196" s="84"/>
      <c r="T196" s="85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T196" s="17" t="s">
        <v>134</v>
      </c>
      <c r="AU196" s="17" t="s">
        <v>79</v>
      </c>
    </row>
    <row r="197" s="13" customFormat="1">
      <c r="A197" s="13"/>
      <c r="B197" s="222"/>
      <c r="C197" s="223"/>
      <c r="D197" s="224" t="s">
        <v>142</v>
      </c>
      <c r="E197" s="225" t="s">
        <v>19</v>
      </c>
      <c r="F197" s="226" t="s">
        <v>278</v>
      </c>
      <c r="G197" s="223"/>
      <c r="H197" s="225" t="s">
        <v>19</v>
      </c>
      <c r="I197" s="227"/>
      <c r="J197" s="223"/>
      <c r="K197" s="223"/>
      <c r="L197" s="228"/>
      <c r="M197" s="229"/>
      <c r="N197" s="230"/>
      <c r="O197" s="230"/>
      <c r="P197" s="230"/>
      <c r="Q197" s="230"/>
      <c r="R197" s="230"/>
      <c r="S197" s="230"/>
      <c r="T197" s="231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32" t="s">
        <v>142</v>
      </c>
      <c r="AU197" s="232" t="s">
        <v>79</v>
      </c>
      <c r="AV197" s="13" t="s">
        <v>77</v>
      </c>
      <c r="AW197" s="13" t="s">
        <v>31</v>
      </c>
      <c r="AX197" s="13" t="s">
        <v>69</v>
      </c>
      <c r="AY197" s="232" t="s">
        <v>124</v>
      </c>
    </row>
    <row r="198" s="14" customFormat="1">
      <c r="A198" s="14"/>
      <c r="B198" s="233"/>
      <c r="C198" s="234"/>
      <c r="D198" s="224" t="s">
        <v>142</v>
      </c>
      <c r="E198" s="235" t="s">
        <v>19</v>
      </c>
      <c r="F198" s="236" t="s">
        <v>279</v>
      </c>
      <c r="G198" s="234"/>
      <c r="H198" s="237">
        <v>5.7149999999999999</v>
      </c>
      <c r="I198" s="238"/>
      <c r="J198" s="234"/>
      <c r="K198" s="234"/>
      <c r="L198" s="239"/>
      <c r="M198" s="240"/>
      <c r="N198" s="241"/>
      <c r="O198" s="241"/>
      <c r="P198" s="241"/>
      <c r="Q198" s="241"/>
      <c r="R198" s="241"/>
      <c r="S198" s="241"/>
      <c r="T198" s="242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43" t="s">
        <v>142</v>
      </c>
      <c r="AU198" s="243" t="s">
        <v>79</v>
      </c>
      <c r="AV198" s="14" t="s">
        <v>79</v>
      </c>
      <c r="AW198" s="14" t="s">
        <v>31</v>
      </c>
      <c r="AX198" s="14" t="s">
        <v>69</v>
      </c>
      <c r="AY198" s="243" t="s">
        <v>124</v>
      </c>
    </row>
    <row r="199" s="15" customFormat="1">
      <c r="A199" s="15"/>
      <c r="B199" s="244"/>
      <c r="C199" s="245"/>
      <c r="D199" s="224" t="s">
        <v>142</v>
      </c>
      <c r="E199" s="246" t="s">
        <v>19</v>
      </c>
      <c r="F199" s="247" t="s">
        <v>150</v>
      </c>
      <c r="G199" s="245"/>
      <c r="H199" s="248">
        <v>5.7149999999999999</v>
      </c>
      <c r="I199" s="249"/>
      <c r="J199" s="245"/>
      <c r="K199" s="245"/>
      <c r="L199" s="250"/>
      <c r="M199" s="251"/>
      <c r="N199" s="252"/>
      <c r="O199" s="252"/>
      <c r="P199" s="252"/>
      <c r="Q199" s="252"/>
      <c r="R199" s="252"/>
      <c r="S199" s="252"/>
      <c r="T199" s="253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T199" s="254" t="s">
        <v>142</v>
      </c>
      <c r="AU199" s="254" t="s">
        <v>79</v>
      </c>
      <c r="AV199" s="15" t="s">
        <v>132</v>
      </c>
      <c r="AW199" s="15" t="s">
        <v>31</v>
      </c>
      <c r="AX199" s="15" t="s">
        <v>77</v>
      </c>
      <c r="AY199" s="254" t="s">
        <v>124</v>
      </c>
    </row>
    <row r="200" s="2" customFormat="1" ht="21.75" customHeight="1">
      <c r="A200" s="38"/>
      <c r="B200" s="39"/>
      <c r="C200" s="204" t="s">
        <v>233</v>
      </c>
      <c r="D200" s="204" t="s">
        <v>127</v>
      </c>
      <c r="E200" s="205" t="s">
        <v>280</v>
      </c>
      <c r="F200" s="206" t="s">
        <v>281</v>
      </c>
      <c r="G200" s="207" t="s">
        <v>206</v>
      </c>
      <c r="H200" s="208">
        <v>1.143</v>
      </c>
      <c r="I200" s="209"/>
      <c r="J200" s="210">
        <f>ROUND(I200*H200,2)</f>
        <v>0</v>
      </c>
      <c r="K200" s="206" t="s">
        <v>131</v>
      </c>
      <c r="L200" s="44"/>
      <c r="M200" s="211" t="s">
        <v>19</v>
      </c>
      <c r="N200" s="212" t="s">
        <v>40</v>
      </c>
      <c r="O200" s="84"/>
      <c r="P200" s="213">
        <f>O200*H200</f>
        <v>0</v>
      </c>
      <c r="Q200" s="213">
        <v>1.0606199999999999</v>
      </c>
      <c r="R200" s="213">
        <f>Q200*H200</f>
        <v>1.2122886599999998</v>
      </c>
      <c r="S200" s="213">
        <v>0</v>
      </c>
      <c r="T200" s="214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15" t="s">
        <v>132</v>
      </c>
      <c r="AT200" s="215" t="s">
        <v>127</v>
      </c>
      <c r="AU200" s="215" t="s">
        <v>79</v>
      </c>
      <c r="AY200" s="17" t="s">
        <v>124</v>
      </c>
      <c r="BE200" s="216">
        <f>IF(N200="základní",J200,0)</f>
        <v>0</v>
      </c>
      <c r="BF200" s="216">
        <f>IF(N200="snížená",J200,0)</f>
        <v>0</v>
      </c>
      <c r="BG200" s="216">
        <f>IF(N200="zákl. přenesená",J200,0)</f>
        <v>0</v>
      </c>
      <c r="BH200" s="216">
        <f>IF(N200="sníž. přenesená",J200,0)</f>
        <v>0</v>
      </c>
      <c r="BI200" s="216">
        <f>IF(N200="nulová",J200,0)</f>
        <v>0</v>
      </c>
      <c r="BJ200" s="17" t="s">
        <v>77</v>
      </c>
      <c r="BK200" s="216">
        <f>ROUND(I200*H200,2)</f>
        <v>0</v>
      </c>
      <c r="BL200" s="17" t="s">
        <v>132</v>
      </c>
      <c r="BM200" s="215" t="s">
        <v>282</v>
      </c>
    </row>
    <row r="201" s="2" customFormat="1">
      <c r="A201" s="38"/>
      <c r="B201" s="39"/>
      <c r="C201" s="40"/>
      <c r="D201" s="217" t="s">
        <v>134</v>
      </c>
      <c r="E201" s="40"/>
      <c r="F201" s="218" t="s">
        <v>283</v>
      </c>
      <c r="G201" s="40"/>
      <c r="H201" s="40"/>
      <c r="I201" s="219"/>
      <c r="J201" s="40"/>
      <c r="K201" s="40"/>
      <c r="L201" s="44"/>
      <c r="M201" s="220"/>
      <c r="N201" s="221"/>
      <c r="O201" s="84"/>
      <c r="P201" s="84"/>
      <c r="Q201" s="84"/>
      <c r="R201" s="84"/>
      <c r="S201" s="84"/>
      <c r="T201" s="85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T201" s="17" t="s">
        <v>134</v>
      </c>
      <c r="AU201" s="17" t="s">
        <v>79</v>
      </c>
    </row>
    <row r="202" s="14" customFormat="1">
      <c r="A202" s="14"/>
      <c r="B202" s="233"/>
      <c r="C202" s="234"/>
      <c r="D202" s="224" t="s">
        <v>142</v>
      </c>
      <c r="E202" s="235" t="s">
        <v>19</v>
      </c>
      <c r="F202" s="236" t="s">
        <v>284</v>
      </c>
      <c r="G202" s="234"/>
      <c r="H202" s="237">
        <v>1.143</v>
      </c>
      <c r="I202" s="238"/>
      <c r="J202" s="234"/>
      <c r="K202" s="234"/>
      <c r="L202" s="239"/>
      <c r="M202" s="240"/>
      <c r="N202" s="241"/>
      <c r="O202" s="241"/>
      <c r="P202" s="241"/>
      <c r="Q202" s="241"/>
      <c r="R202" s="241"/>
      <c r="S202" s="241"/>
      <c r="T202" s="242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43" t="s">
        <v>142</v>
      </c>
      <c r="AU202" s="243" t="s">
        <v>79</v>
      </c>
      <c r="AV202" s="14" t="s">
        <v>79</v>
      </c>
      <c r="AW202" s="14" t="s">
        <v>31</v>
      </c>
      <c r="AX202" s="14" t="s">
        <v>69</v>
      </c>
      <c r="AY202" s="243" t="s">
        <v>124</v>
      </c>
    </row>
    <row r="203" s="15" customFormat="1">
      <c r="A203" s="15"/>
      <c r="B203" s="244"/>
      <c r="C203" s="245"/>
      <c r="D203" s="224" t="s">
        <v>142</v>
      </c>
      <c r="E203" s="246" t="s">
        <v>19</v>
      </c>
      <c r="F203" s="247" t="s">
        <v>150</v>
      </c>
      <c r="G203" s="245"/>
      <c r="H203" s="248">
        <v>1.143</v>
      </c>
      <c r="I203" s="249"/>
      <c r="J203" s="245"/>
      <c r="K203" s="245"/>
      <c r="L203" s="250"/>
      <c r="M203" s="251"/>
      <c r="N203" s="252"/>
      <c r="O203" s="252"/>
      <c r="P203" s="252"/>
      <c r="Q203" s="252"/>
      <c r="R203" s="252"/>
      <c r="S203" s="252"/>
      <c r="T203" s="253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T203" s="254" t="s">
        <v>142</v>
      </c>
      <c r="AU203" s="254" t="s">
        <v>79</v>
      </c>
      <c r="AV203" s="15" t="s">
        <v>132</v>
      </c>
      <c r="AW203" s="15" t="s">
        <v>31</v>
      </c>
      <c r="AX203" s="15" t="s">
        <v>77</v>
      </c>
      <c r="AY203" s="254" t="s">
        <v>124</v>
      </c>
    </row>
    <row r="204" s="2" customFormat="1" ht="33" customHeight="1">
      <c r="A204" s="38"/>
      <c r="B204" s="39"/>
      <c r="C204" s="204" t="s">
        <v>285</v>
      </c>
      <c r="D204" s="204" t="s">
        <v>127</v>
      </c>
      <c r="E204" s="205" t="s">
        <v>286</v>
      </c>
      <c r="F204" s="206" t="s">
        <v>287</v>
      </c>
      <c r="G204" s="207" t="s">
        <v>130</v>
      </c>
      <c r="H204" s="208">
        <v>11.43</v>
      </c>
      <c r="I204" s="209"/>
      <c r="J204" s="210">
        <f>ROUND(I204*H204,2)</f>
        <v>0</v>
      </c>
      <c r="K204" s="206" t="s">
        <v>131</v>
      </c>
      <c r="L204" s="44"/>
      <c r="M204" s="211" t="s">
        <v>19</v>
      </c>
      <c r="N204" s="212" t="s">
        <v>40</v>
      </c>
      <c r="O204" s="84"/>
      <c r="P204" s="213">
        <f>O204*H204</f>
        <v>0</v>
      </c>
      <c r="Q204" s="213">
        <v>0.73404000000000003</v>
      </c>
      <c r="R204" s="213">
        <f>Q204*H204</f>
        <v>8.3900772000000003</v>
      </c>
      <c r="S204" s="213">
        <v>0</v>
      </c>
      <c r="T204" s="214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215" t="s">
        <v>132</v>
      </c>
      <c r="AT204" s="215" t="s">
        <v>127</v>
      </c>
      <c r="AU204" s="215" t="s">
        <v>79</v>
      </c>
      <c r="AY204" s="17" t="s">
        <v>124</v>
      </c>
      <c r="BE204" s="216">
        <f>IF(N204="základní",J204,0)</f>
        <v>0</v>
      </c>
      <c r="BF204" s="216">
        <f>IF(N204="snížená",J204,0)</f>
        <v>0</v>
      </c>
      <c r="BG204" s="216">
        <f>IF(N204="zákl. přenesená",J204,0)</f>
        <v>0</v>
      </c>
      <c r="BH204" s="216">
        <f>IF(N204="sníž. přenesená",J204,0)</f>
        <v>0</v>
      </c>
      <c r="BI204" s="216">
        <f>IF(N204="nulová",J204,0)</f>
        <v>0</v>
      </c>
      <c r="BJ204" s="17" t="s">
        <v>77</v>
      </c>
      <c r="BK204" s="216">
        <f>ROUND(I204*H204,2)</f>
        <v>0</v>
      </c>
      <c r="BL204" s="17" t="s">
        <v>132</v>
      </c>
      <c r="BM204" s="215" t="s">
        <v>158</v>
      </c>
    </row>
    <row r="205" s="2" customFormat="1">
      <c r="A205" s="38"/>
      <c r="B205" s="39"/>
      <c r="C205" s="40"/>
      <c r="D205" s="217" t="s">
        <v>134</v>
      </c>
      <c r="E205" s="40"/>
      <c r="F205" s="218" t="s">
        <v>288</v>
      </c>
      <c r="G205" s="40"/>
      <c r="H205" s="40"/>
      <c r="I205" s="219"/>
      <c r="J205" s="40"/>
      <c r="K205" s="40"/>
      <c r="L205" s="44"/>
      <c r="M205" s="220"/>
      <c r="N205" s="221"/>
      <c r="O205" s="84"/>
      <c r="P205" s="84"/>
      <c r="Q205" s="84"/>
      <c r="R205" s="84"/>
      <c r="S205" s="84"/>
      <c r="T205" s="85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T205" s="17" t="s">
        <v>134</v>
      </c>
      <c r="AU205" s="17" t="s">
        <v>79</v>
      </c>
    </row>
    <row r="206" s="13" customFormat="1">
      <c r="A206" s="13"/>
      <c r="B206" s="222"/>
      <c r="C206" s="223"/>
      <c r="D206" s="224" t="s">
        <v>142</v>
      </c>
      <c r="E206" s="225" t="s">
        <v>19</v>
      </c>
      <c r="F206" s="226" t="s">
        <v>289</v>
      </c>
      <c r="G206" s="223"/>
      <c r="H206" s="225" t="s">
        <v>19</v>
      </c>
      <c r="I206" s="227"/>
      <c r="J206" s="223"/>
      <c r="K206" s="223"/>
      <c r="L206" s="228"/>
      <c r="M206" s="229"/>
      <c r="N206" s="230"/>
      <c r="O206" s="230"/>
      <c r="P206" s="230"/>
      <c r="Q206" s="230"/>
      <c r="R206" s="230"/>
      <c r="S206" s="230"/>
      <c r="T206" s="231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32" t="s">
        <v>142</v>
      </c>
      <c r="AU206" s="232" t="s">
        <v>79</v>
      </c>
      <c r="AV206" s="13" t="s">
        <v>77</v>
      </c>
      <c r="AW206" s="13" t="s">
        <v>31</v>
      </c>
      <c r="AX206" s="13" t="s">
        <v>69</v>
      </c>
      <c r="AY206" s="232" t="s">
        <v>124</v>
      </c>
    </row>
    <row r="207" s="14" customFormat="1">
      <c r="A207" s="14"/>
      <c r="B207" s="233"/>
      <c r="C207" s="234"/>
      <c r="D207" s="224" t="s">
        <v>142</v>
      </c>
      <c r="E207" s="235" t="s">
        <v>19</v>
      </c>
      <c r="F207" s="236" t="s">
        <v>290</v>
      </c>
      <c r="G207" s="234"/>
      <c r="H207" s="237">
        <v>11.43</v>
      </c>
      <c r="I207" s="238"/>
      <c r="J207" s="234"/>
      <c r="K207" s="234"/>
      <c r="L207" s="239"/>
      <c r="M207" s="240"/>
      <c r="N207" s="241"/>
      <c r="O207" s="241"/>
      <c r="P207" s="241"/>
      <c r="Q207" s="241"/>
      <c r="R207" s="241"/>
      <c r="S207" s="241"/>
      <c r="T207" s="242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43" t="s">
        <v>142</v>
      </c>
      <c r="AU207" s="243" t="s">
        <v>79</v>
      </c>
      <c r="AV207" s="14" t="s">
        <v>79</v>
      </c>
      <c r="AW207" s="14" t="s">
        <v>31</v>
      </c>
      <c r="AX207" s="14" t="s">
        <v>69</v>
      </c>
      <c r="AY207" s="243" t="s">
        <v>124</v>
      </c>
    </row>
    <row r="208" s="15" customFormat="1">
      <c r="A208" s="15"/>
      <c r="B208" s="244"/>
      <c r="C208" s="245"/>
      <c r="D208" s="224" t="s">
        <v>142</v>
      </c>
      <c r="E208" s="246" t="s">
        <v>19</v>
      </c>
      <c r="F208" s="247" t="s">
        <v>150</v>
      </c>
      <c r="G208" s="245"/>
      <c r="H208" s="248">
        <v>11.43</v>
      </c>
      <c r="I208" s="249"/>
      <c r="J208" s="245"/>
      <c r="K208" s="245"/>
      <c r="L208" s="250"/>
      <c r="M208" s="251"/>
      <c r="N208" s="252"/>
      <c r="O208" s="252"/>
      <c r="P208" s="252"/>
      <c r="Q208" s="252"/>
      <c r="R208" s="252"/>
      <c r="S208" s="252"/>
      <c r="T208" s="253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T208" s="254" t="s">
        <v>142</v>
      </c>
      <c r="AU208" s="254" t="s">
        <v>79</v>
      </c>
      <c r="AV208" s="15" t="s">
        <v>132</v>
      </c>
      <c r="AW208" s="15" t="s">
        <v>31</v>
      </c>
      <c r="AX208" s="15" t="s">
        <v>77</v>
      </c>
      <c r="AY208" s="254" t="s">
        <v>124</v>
      </c>
    </row>
    <row r="209" s="2" customFormat="1" ht="24.15" customHeight="1">
      <c r="A209" s="38"/>
      <c r="B209" s="39"/>
      <c r="C209" s="204" t="s">
        <v>239</v>
      </c>
      <c r="D209" s="204" t="s">
        <v>127</v>
      </c>
      <c r="E209" s="205" t="s">
        <v>291</v>
      </c>
      <c r="F209" s="206" t="s">
        <v>292</v>
      </c>
      <c r="G209" s="207" t="s">
        <v>206</v>
      </c>
      <c r="H209" s="208">
        <v>0.34300000000000003</v>
      </c>
      <c r="I209" s="209"/>
      <c r="J209" s="210">
        <f>ROUND(I209*H209,2)</f>
        <v>0</v>
      </c>
      <c r="K209" s="206" t="s">
        <v>131</v>
      </c>
      <c r="L209" s="44"/>
      <c r="M209" s="211" t="s">
        <v>19</v>
      </c>
      <c r="N209" s="212" t="s">
        <v>40</v>
      </c>
      <c r="O209" s="84"/>
      <c r="P209" s="213">
        <f>O209*H209</f>
        <v>0</v>
      </c>
      <c r="Q209" s="213">
        <v>1.0593999999999999</v>
      </c>
      <c r="R209" s="213">
        <f>Q209*H209</f>
        <v>0.36337419999999998</v>
      </c>
      <c r="S209" s="213">
        <v>0</v>
      </c>
      <c r="T209" s="214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15" t="s">
        <v>132</v>
      </c>
      <c r="AT209" s="215" t="s">
        <v>127</v>
      </c>
      <c r="AU209" s="215" t="s">
        <v>79</v>
      </c>
      <c r="AY209" s="17" t="s">
        <v>124</v>
      </c>
      <c r="BE209" s="216">
        <f>IF(N209="základní",J209,0)</f>
        <v>0</v>
      </c>
      <c r="BF209" s="216">
        <f>IF(N209="snížená",J209,0)</f>
        <v>0</v>
      </c>
      <c r="BG209" s="216">
        <f>IF(N209="zákl. přenesená",J209,0)</f>
        <v>0</v>
      </c>
      <c r="BH209" s="216">
        <f>IF(N209="sníž. přenesená",J209,0)</f>
        <v>0</v>
      </c>
      <c r="BI209" s="216">
        <f>IF(N209="nulová",J209,0)</f>
        <v>0</v>
      </c>
      <c r="BJ209" s="17" t="s">
        <v>77</v>
      </c>
      <c r="BK209" s="216">
        <f>ROUND(I209*H209,2)</f>
        <v>0</v>
      </c>
      <c r="BL209" s="17" t="s">
        <v>132</v>
      </c>
      <c r="BM209" s="215" t="s">
        <v>293</v>
      </c>
    </row>
    <row r="210" s="2" customFormat="1">
      <c r="A210" s="38"/>
      <c r="B210" s="39"/>
      <c r="C210" s="40"/>
      <c r="D210" s="217" t="s">
        <v>134</v>
      </c>
      <c r="E210" s="40"/>
      <c r="F210" s="218" t="s">
        <v>294</v>
      </c>
      <c r="G210" s="40"/>
      <c r="H210" s="40"/>
      <c r="I210" s="219"/>
      <c r="J210" s="40"/>
      <c r="K210" s="40"/>
      <c r="L210" s="44"/>
      <c r="M210" s="220"/>
      <c r="N210" s="221"/>
      <c r="O210" s="84"/>
      <c r="P210" s="84"/>
      <c r="Q210" s="84"/>
      <c r="R210" s="84"/>
      <c r="S210" s="84"/>
      <c r="T210" s="85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T210" s="17" t="s">
        <v>134</v>
      </c>
      <c r="AU210" s="17" t="s">
        <v>79</v>
      </c>
    </row>
    <row r="211" s="14" customFormat="1">
      <c r="A211" s="14"/>
      <c r="B211" s="233"/>
      <c r="C211" s="234"/>
      <c r="D211" s="224" t="s">
        <v>142</v>
      </c>
      <c r="E211" s="235" t="s">
        <v>19</v>
      </c>
      <c r="F211" s="236" t="s">
        <v>295</v>
      </c>
      <c r="G211" s="234"/>
      <c r="H211" s="237">
        <v>0.34300000000000003</v>
      </c>
      <c r="I211" s="238"/>
      <c r="J211" s="234"/>
      <c r="K211" s="234"/>
      <c r="L211" s="239"/>
      <c r="M211" s="240"/>
      <c r="N211" s="241"/>
      <c r="O211" s="241"/>
      <c r="P211" s="241"/>
      <c r="Q211" s="241"/>
      <c r="R211" s="241"/>
      <c r="S211" s="241"/>
      <c r="T211" s="242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43" t="s">
        <v>142</v>
      </c>
      <c r="AU211" s="243" t="s">
        <v>79</v>
      </c>
      <c r="AV211" s="14" t="s">
        <v>79</v>
      </c>
      <c r="AW211" s="14" t="s">
        <v>31</v>
      </c>
      <c r="AX211" s="14" t="s">
        <v>69</v>
      </c>
      <c r="AY211" s="243" t="s">
        <v>124</v>
      </c>
    </row>
    <row r="212" s="15" customFormat="1">
      <c r="A212" s="15"/>
      <c r="B212" s="244"/>
      <c r="C212" s="245"/>
      <c r="D212" s="224" t="s">
        <v>142</v>
      </c>
      <c r="E212" s="246" t="s">
        <v>19</v>
      </c>
      <c r="F212" s="247" t="s">
        <v>150</v>
      </c>
      <c r="G212" s="245"/>
      <c r="H212" s="248">
        <v>0.34300000000000003</v>
      </c>
      <c r="I212" s="249"/>
      <c r="J212" s="245"/>
      <c r="K212" s="245"/>
      <c r="L212" s="250"/>
      <c r="M212" s="251"/>
      <c r="N212" s="252"/>
      <c r="O212" s="252"/>
      <c r="P212" s="252"/>
      <c r="Q212" s="252"/>
      <c r="R212" s="252"/>
      <c r="S212" s="252"/>
      <c r="T212" s="253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T212" s="254" t="s">
        <v>142</v>
      </c>
      <c r="AU212" s="254" t="s">
        <v>79</v>
      </c>
      <c r="AV212" s="15" t="s">
        <v>132</v>
      </c>
      <c r="AW212" s="15" t="s">
        <v>31</v>
      </c>
      <c r="AX212" s="15" t="s">
        <v>77</v>
      </c>
      <c r="AY212" s="254" t="s">
        <v>124</v>
      </c>
    </row>
    <row r="213" s="12" customFormat="1" ht="22.8" customHeight="1">
      <c r="A213" s="12"/>
      <c r="B213" s="188"/>
      <c r="C213" s="189"/>
      <c r="D213" s="190" t="s">
        <v>68</v>
      </c>
      <c r="E213" s="202" t="s">
        <v>166</v>
      </c>
      <c r="F213" s="202" t="s">
        <v>296</v>
      </c>
      <c r="G213" s="189"/>
      <c r="H213" s="189"/>
      <c r="I213" s="192"/>
      <c r="J213" s="203">
        <f>BK213</f>
        <v>0</v>
      </c>
      <c r="K213" s="189"/>
      <c r="L213" s="194"/>
      <c r="M213" s="195"/>
      <c r="N213" s="196"/>
      <c r="O213" s="196"/>
      <c r="P213" s="197">
        <f>SUM(P214:P268)</f>
        <v>0</v>
      </c>
      <c r="Q213" s="196"/>
      <c r="R213" s="197">
        <f>SUM(R214:R268)</f>
        <v>36.748271670000001</v>
      </c>
      <c r="S213" s="196"/>
      <c r="T213" s="198">
        <f>SUM(T214:T268)</f>
        <v>0</v>
      </c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R213" s="199" t="s">
        <v>77</v>
      </c>
      <c r="AT213" s="200" t="s">
        <v>68</v>
      </c>
      <c r="AU213" s="200" t="s">
        <v>77</v>
      </c>
      <c r="AY213" s="199" t="s">
        <v>124</v>
      </c>
      <c r="BK213" s="201">
        <f>SUM(BK214:BK268)</f>
        <v>0</v>
      </c>
    </row>
    <row r="214" s="2" customFormat="1" ht="33" customHeight="1">
      <c r="A214" s="38"/>
      <c r="B214" s="39"/>
      <c r="C214" s="204" t="s">
        <v>297</v>
      </c>
      <c r="D214" s="204" t="s">
        <v>127</v>
      </c>
      <c r="E214" s="205" t="s">
        <v>298</v>
      </c>
      <c r="F214" s="206" t="s">
        <v>299</v>
      </c>
      <c r="G214" s="207" t="s">
        <v>130</v>
      </c>
      <c r="H214" s="208">
        <v>1.3200000000000001</v>
      </c>
      <c r="I214" s="209"/>
      <c r="J214" s="210">
        <f>ROUND(I214*H214,2)</f>
        <v>0</v>
      </c>
      <c r="K214" s="206" t="s">
        <v>131</v>
      </c>
      <c r="L214" s="44"/>
      <c r="M214" s="211" t="s">
        <v>19</v>
      </c>
      <c r="N214" s="212" t="s">
        <v>40</v>
      </c>
      <c r="O214" s="84"/>
      <c r="P214" s="213">
        <f>O214*H214</f>
        <v>0</v>
      </c>
      <c r="Q214" s="213">
        <v>0.73404000000000003</v>
      </c>
      <c r="R214" s="213">
        <f>Q214*H214</f>
        <v>0.96893280000000004</v>
      </c>
      <c r="S214" s="213">
        <v>0</v>
      </c>
      <c r="T214" s="214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15" t="s">
        <v>132</v>
      </c>
      <c r="AT214" s="215" t="s">
        <v>127</v>
      </c>
      <c r="AU214" s="215" t="s">
        <v>79</v>
      </c>
      <c r="AY214" s="17" t="s">
        <v>124</v>
      </c>
      <c r="BE214" s="216">
        <f>IF(N214="základní",J214,0)</f>
        <v>0</v>
      </c>
      <c r="BF214" s="216">
        <f>IF(N214="snížená",J214,0)</f>
        <v>0</v>
      </c>
      <c r="BG214" s="216">
        <f>IF(N214="zákl. přenesená",J214,0)</f>
        <v>0</v>
      </c>
      <c r="BH214" s="216">
        <f>IF(N214="sníž. přenesená",J214,0)</f>
        <v>0</v>
      </c>
      <c r="BI214" s="216">
        <f>IF(N214="nulová",J214,0)</f>
        <v>0</v>
      </c>
      <c r="BJ214" s="17" t="s">
        <v>77</v>
      </c>
      <c r="BK214" s="216">
        <f>ROUND(I214*H214,2)</f>
        <v>0</v>
      </c>
      <c r="BL214" s="17" t="s">
        <v>132</v>
      </c>
      <c r="BM214" s="215" t="s">
        <v>300</v>
      </c>
    </row>
    <row r="215" s="2" customFormat="1">
      <c r="A215" s="38"/>
      <c r="B215" s="39"/>
      <c r="C215" s="40"/>
      <c r="D215" s="217" t="s">
        <v>134</v>
      </c>
      <c r="E215" s="40"/>
      <c r="F215" s="218" t="s">
        <v>301</v>
      </c>
      <c r="G215" s="40"/>
      <c r="H215" s="40"/>
      <c r="I215" s="219"/>
      <c r="J215" s="40"/>
      <c r="K215" s="40"/>
      <c r="L215" s="44"/>
      <c r="M215" s="220"/>
      <c r="N215" s="221"/>
      <c r="O215" s="84"/>
      <c r="P215" s="84"/>
      <c r="Q215" s="84"/>
      <c r="R215" s="84"/>
      <c r="S215" s="84"/>
      <c r="T215" s="85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T215" s="17" t="s">
        <v>134</v>
      </c>
      <c r="AU215" s="17" t="s">
        <v>79</v>
      </c>
    </row>
    <row r="216" s="13" customFormat="1">
      <c r="A216" s="13"/>
      <c r="B216" s="222"/>
      <c r="C216" s="223"/>
      <c r="D216" s="224" t="s">
        <v>142</v>
      </c>
      <c r="E216" s="225" t="s">
        <v>19</v>
      </c>
      <c r="F216" s="226" t="s">
        <v>302</v>
      </c>
      <c r="G216" s="223"/>
      <c r="H216" s="225" t="s">
        <v>19</v>
      </c>
      <c r="I216" s="227"/>
      <c r="J216" s="223"/>
      <c r="K216" s="223"/>
      <c r="L216" s="228"/>
      <c r="M216" s="229"/>
      <c r="N216" s="230"/>
      <c r="O216" s="230"/>
      <c r="P216" s="230"/>
      <c r="Q216" s="230"/>
      <c r="R216" s="230"/>
      <c r="S216" s="230"/>
      <c r="T216" s="231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32" t="s">
        <v>142</v>
      </c>
      <c r="AU216" s="232" t="s">
        <v>79</v>
      </c>
      <c r="AV216" s="13" t="s">
        <v>77</v>
      </c>
      <c r="AW216" s="13" t="s">
        <v>31</v>
      </c>
      <c r="AX216" s="13" t="s">
        <v>69</v>
      </c>
      <c r="AY216" s="232" t="s">
        <v>124</v>
      </c>
    </row>
    <row r="217" s="14" customFormat="1">
      <c r="A217" s="14"/>
      <c r="B217" s="233"/>
      <c r="C217" s="234"/>
      <c r="D217" s="224" t="s">
        <v>142</v>
      </c>
      <c r="E217" s="235" t="s">
        <v>19</v>
      </c>
      <c r="F217" s="236" t="s">
        <v>303</v>
      </c>
      <c r="G217" s="234"/>
      <c r="H217" s="237">
        <v>1.3200000000000001</v>
      </c>
      <c r="I217" s="238"/>
      <c r="J217" s="234"/>
      <c r="K217" s="234"/>
      <c r="L217" s="239"/>
      <c r="M217" s="240"/>
      <c r="N217" s="241"/>
      <c r="O217" s="241"/>
      <c r="P217" s="241"/>
      <c r="Q217" s="241"/>
      <c r="R217" s="241"/>
      <c r="S217" s="241"/>
      <c r="T217" s="242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43" t="s">
        <v>142</v>
      </c>
      <c r="AU217" s="243" t="s">
        <v>79</v>
      </c>
      <c r="AV217" s="14" t="s">
        <v>79</v>
      </c>
      <c r="AW217" s="14" t="s">
        <v>31</v>
      </c>
      <c r="AX217" s="14" t="s">
        <v>69</v>
      </c>
      <c r="AY217" s="243" t="s">
        <v>124</v>
      </c>
    </row>
    <row r="218" s="15" customFormat="1">
      <c r="A218" s="15"/>
      <c r="B218" s="244"/>
      <c r="C218" s="245"/>
      <c r="D218" s="224" t="s">
        <v>142</v>
      </c>
      <c r="E218" s="246" t="s">
        <v>19</v>
      </c>
      <c r="F218" s="247" t="s">
        <v>150</v>
      </c>
      <c r="G218" s="245"/>
      <c r="H218" s="248">
        <v>1.3200000000000001</v>
      </c>
      <c r="I218" s="249"/>
      <c r="J218" s="245"/>
      <c r="K218" s="245"/>
      <c r="L218" s="250"/>
      <c r="M218" s="251"/>
      <c r="N218" s="252"/>
      <c r="O218" s="252"/>
      <c r="P218" s="252"/>
      <c r="Q218" s="252"/>
      <c r="R218" s="252"/>
      <c r="S218" s="252"/>
      <c r="T218" s="253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T218" s="254" t="s">
        <v>142</v>
      </c>
      <c r="AU218" s="254" t="s">
        <v>79</v>
      </c>
      <c r="AV218" s="15" t="s">
        <v>132</v>
      </c>
      <c r="AW218" s="15" t="s">
        <v>31</v>
      </c>
      <c r="AX218" s="15" t="s">
        <v>77</v>
      </c>
      <c r="AY218" s="254" t="s">
        <v>124</v>
      </c>
    </row>
    <row r="219" s="2" customFormat="1" ht="24.15" customHeight="1">
      <c r="A219" s="38"/>
      <c r="B219" s="39"/>
      <c r="C219" s="204" t="s">
        <v>256</v>
      </c>
      <c r="D219" s="204" t="s">
        <v>127</v>
      </c>
      <c r="E219" s="205" t="s">
        <v>304</v>
      </c>
      <c r="F219" s="206" t="s">
        <v>305</v>
      </c>
      <c r="G219" s="207" t="s">
        <v>130</v>
      </c>
      <c r="H219" s="208">
        <v>95.444000000000003</v>
      </c>
      <c r="I219" s="209"/>
      <c r="J219" s="210">
        <f>ROUND(I219*H219,2)</f>
        <v>0</v>
      </c>
      <c r="K219" s="206" t="s">
        <v>131</v>
      </c>
      <c r="L219" s="44"/>
      <c r="M219" s="211" t="s">
        <v>19</v>
      </c>
      <c r="N219" s="212" t="s">
        <v>40</v>
      </c>
      <c r="O219" s="84"/>
      <c r="P219" s="213">
        <f>O219*H219</f>
        <v>0</v>
      </c>
      <c r="Q219" s="213">
        <v>0.33255000000000001</v>
      </c>
      <c r="R219" s="213">
        <f>Q219*H219</f>
        <v>31.739902200000003</v>
      </c>
      <c r="S219" s="213">
        <v>0</v>
      </c>
      <c r="T219" s="214">
        <f>S219*H219</f>
        <v>0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215" t="s">
        <v>132</v>
      </c>
      <c r="AT219" s="215" t="s">
        <v>127</v>
      </c>
      <c r="AU219" s="215" t="s">
        <v>79</v>
      </c>
      <c r="AY219" s="17" t="s">
        <v>124</v>
      </c>
      <c r="BE219" s="216">
        <f>IF(N219="základní",J219,0)</f>
        <v>0</v>
      </c>
      <c r="BF219" s="216">
        <f>IF(N219="snížená",J219,0)</f>
        <v>0</v>
      </c>
      <c r="BG219" s="216">
        <f>IF(N219="zákl. přenesená",J219,0)</f>
        <v>0</v>
      </c>
      <c r="BH219" s="216">
        <f>IF(N219="sníž. přenesená",J219,0)</f>
        <v>0</v>
      </c>
      <c r="BI219" s="216">
        <f>IF(N219="nulová",J219,0)</f>
        <v>0</v>
      </c>
      <c r="BJ219" s="17" t="s">
        <v>77</v>
      </c>
      <c r="BK219" s="216">
        <f>ROUND(I219*H219,2)</f>
        <v>0</v>
      </c>
      <c r="BL219" s="17" t="s">
        <v>132</v>
      </c>
      <c r="BM219" s="215" t="s">
        <v>306</v>
      </c>
    </row>
    <row r="220" s="2" customFormat="1">
      <c r="A220" s="38"/>
      <c r="B220" s="39"/>
      <c r="C220" s="40"/>
      <c r="D220" s="217" t="s">
        <v>134</v>
      </c>
      <c r="E220" s="40"/>
      <c r="F220" s="218" t="s">
        <v>307</v>
      </c>
      <c r="G220" s="40"/>
      <c r="H220" s="40"/>
      <c r="I220" s="219"/>
      <c r="J220" s="40"/>
      <c r="K220" s="40"/>
      <c r="L220" s="44"/>
      <c r="M220" s="220"/>
      <c r="N220" s="221"/>
      <c r="O220" s="84"/>
      <c r="P220" s="84"/>
      <c r="Q220" s="84"/>
      <c r="R220" s="84"/>
      <c r="S220" s="84"/>
      <c r="T220" s="85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T220" s="17" t="s">
        <v>134</v>
      </c>
      <c r="AU220" s="17" t="s">
        <v>79</v>
      </c>
    </row>
    <row r="221" s="13" customFormat="1">
      <c r="A221" s="13"/>
      <c r="B221" s="222"/>
      <c r="C221" s="223"/>
      <c r="D221" s="224" t="s">
        <v>142</v>
      </c>
      <c r="E221" s="225" t="s">
        <v>19</v>
      </c>
      <c r="F221" s="226" t="s">
        <v>308</v>
      </c>
      <c r="G221" s="223"/>
      <c r="H221" s="225" t="s">
        <v>19</v>
      </c>
      <c r="I221" s="227"/>
      <c r="J221" s="223"/>
      <c r="K221" s="223"/>
      <c r="L221" s="228"/>
      <c r="M221" s="229"/>
      <c r="N221" s="230"/>
      <c r="O221" s="230"/>
      <c r="P221" s="230"/>
      <c r="Q221" s="230"/>
      <c r="R221" s="230"/>
      <c r="S221" s="230"/>
      <c r="T221" s="231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32" t="s">
        <v>142</v>
      </c>
      <c r="AU221" s="232" t="s">
        <v>79</v>
      </c>
      <c r="AV221" s="13" t="s">
        <v>77</v>
      </c>
      <c r="AW221" s="13" t="s">
        <v>31</v>
      </c>
      <c r="AX221" s="13" t="s">
        <v>69</v>
      </c>
      <c r="AY221" s="232" t="s">
        <v>124</v>
      </c>
    </row>
    <row r="222" s="14" customFormat="1">
      <c r="A222" s="14"/>
      <c r="B222" s="233"/>
      <c r="C222" s="234"/>
      <c r="D222" s="224" t="s">
        <v>142</v>
      </c>
      <c r="E222" s="235" t="s">
        <v>19</v>
      </c>
      <c r="F222" s="236" t="s">
        <v>309</v>
      </c>
      <c r="G222" s="234"/>
      <c r="H222" s="237">
        <v>93.632000000000005</v>
      </c>
      <c r="I222" s="238"/>
      <c r="J222" s="234"/>
      <c r="K222" s="234"/>
      <c r="L222" s="239"/>
      <c r="M222" s="240"/>
      <c r="N222" s="241"/>
      <c r="O222" s="241"/>
      <c r="P222" s="241"/>
      <c r="Q222" s="241"/>
      <c r="R222" s="241"/>
      <c r="S222" s="241"/>
      <c r="T222" s="242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43" t="s">
        <v>142</v>
      </c>
      <c r="AU222" s="243" t="s">
        <v>79</v>
      </c>
      <c r="AV222" s="14" t="s">
        <v>79</v>
      </c>
      <c r="AW222" s="14" t="s">
        <v>31</v>
      </c>
      <c r="AX222" s="14" t="s">
        <v>69</v>
      </c>
      <c r="AY222" s="243" t="s">
        <v>124</v>
      </c>
    </row>
    <row r="223" s="14" customFormat="1">
      <c r="A223" s="14"/>
      <c r="B223" s="233"/>
      <c r="C223" s="234"/>
      <c r="D223" s="224" t="s">
        <v>142</v>
      </c>
      <c r="E223" s="235" t="s">
        <v>19</v>
      </c>
      <c r="F223" s="236" t="s">
        <v>310</v>
      </c>
      <c r="G223" s="234"/>
      <c r="H223" s="237">
        <v>26.039999999999999</v>
      </c>
      <c r="I223" s="238"/>
      <c r="J223" s="234"/>
      <c r="K223" s="234"/>
      <c r="L223" s="239"/>
      <c r="M223" s="240"/>
      <c r="N223" s="241"/>
      <c r="O223" s="241"/>
      <c r="P223" s="241"/>
      <c r="Q223" s="241"/>
      <c r="R223" s="241"/>
      <c r="S223" s="241"/>
      <c r="T223" s="242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43" t="s">
        <v>142</v>
      </c>
      <c r="AU223" s="243" t="s">
        <v>79</v>
      </c>
      <c r="AV223" s="14" t="s">
        <v>79</v>
      </c>
      <c r="AW223" s="14" t="s">
        <v>31</v>
      </c>
      <c r="AX223" s="14" t="s">
        <v>69</v>
      </c>
      <c r="AY223" s="243" t="s">
        <v>124</v>
      </c>
    </row>
    <row r="224" s="13" customFormat="1">
      <c r="A224" s="13"/>
      <c r="B224" s="222"/>
      <c r="C224" s="223"/>
      <c r="D224" s="224" t="s">
        <v>142</v>
      </c>
      <c r="E224" s="225" t="s">
        <v>19</v>
      </c>
      <c r="F224" s="226" t="s">
        <v>311</v>
      </c>
      <c r="G224" s="223"/>
      <c r="H224" s="225" t="s">
        <v>19</v>
      </c>
      <c r="I224" s="227"/>
      <c r="J224" s="223"/>
      <c r="K224" s="223"/>
      <c r="L224" s="228"/>
      <c r="M224" s="229"/>
      <c r="N224" s="230"/>
      <c r="O224" s="230"/>
      <c r="P224" s="230"/>
      <c r="Q224" s="230"/>
      <c r="R224" s="230"/>
      <c r="S224" s="230"/>
      <c r="T224" s="231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32" t="s">
        <v>142</v>
      </c>
      <c r="AU224" s="232" t="s">
        <v>79</v>
      </c>
      <c r="AV224" s="13" t="s">
        <v>77</v>
      </c>
      <c r="AW224" s="13" t="s">
        <v>31</v>
      </c>
      <c r="AX224" s="13" t="s">
        <v>69</v>
      </c>
      <c r="AY224" s="232" t="s">
        <v>124</v>
      </c>
    </row>
    <row r="225" s="14" customFormat="1">
      <c r="A225" s="14"/>
      <c r="B225" s="233"/>
      <c r="C225" s="234"/>
      <c r="D225" s="224" t="s">
        <v>142</v>
      </c>
      <c r="E225" s="235" t="s">
        <v>19</v>
      </c>
      <c r="F225" s="236" t="s">
        <v>312</v>
      </c>
      <c r="G225" s="234"/>
      <c r="H225" s="237">
        <v>-3</v>
      </c>
      <c r="I225" s="238"/>
      <c r="J225" s="234"/>
      <c r="K225" s="234"/>
      <c r="L225" s="239"/>
      <c r="M225" s="240"/>
      <c r="N225" s="241"/>
      <c r="O225" s="241"/>
      <c r="P225" s="241"/>
      <c r="Q225" s="241"/>
      <c r="R225" s="241"/>
      <c r="S225" s="241"/>
      <c r="T225" s="242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43" t="s">
        <v>142</v>
      </c>
      <c r="AU225" s="243" t="s">
        <v>79</v>
      </c>
      <c r="AV225" s="14" t="s">
        <v>79</v>
      </c>
      <c r="AW225" s="14" t="s">
        <v>31</v>
      </c>
      <c r="AX225" s="14" t="s">
        <v>69</v>
      </c>
      <c r="AY225" s="243" t="s">
        <v>124</v>
      </c>
    </row>
    <row r="226" s="14" customFormat="1">
      <c r="A226" s="14"/>
      <c r="B226" s="233"/>
      <c r="C226" s="234"/>
      <c r="D226" s="224" t="s">
        <v>142</v>
      </c>
      <c r="E226" s="235" t="s">
        <v>19</v>
      </c>
      <c r="F226" s="236" t="s">
        <v>313</v>
      </c>
      <c r="G226" s="234"/>
      <c r="H226" s="237">
        <v>-17.760000000000002</v>
      </c>
      <c r="I226" s="238"/>
      <c r="J226" s="234"/>
      <c r="K226" s="234"/>
      <c r="L226" s="239"/>
      <c r="M226" s="240"/>
      <c r="N226" s="241"/>
      <c r="O226" s="241"/>
      <c r="P226" s="241"/>
      <c r="Q226" s="241"/>
      <c r="R226" s="241"/>
      <c r="S226" s="241"/>
      <c r="T226" s="242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43" t="s">
        <v>142</v>
      </c>
      <c r="AU226" s="243" t="s">
        <v>79</v>
      </c>
      <c r="AV226" s="14" t="s">
        <v>79</v>
      </c>
      <c r="AW226" s="14" t="s">
        <v>31</v>
      </c>
      <c r="AX226" s="14" t="s">
        <v>69</v>
      </c>
      <c r="AY226" s="243" t="s">
        <v>124</v>
      </c>
    </row>
    <row r="227" s="14" customFormat="1">
      <c r="A227" s="14"/>
      <c r="B227" s="233"/>
      <c r="C227" s="234"/>
      <c r="D227" s="224" t="s">
        <v>142</v>
      </c>
      <c r="E227" s="235" t="s">
        <v>19</v>
      </c>
      <c r="F227" s="236" t="s">
        <v>314</v>
      </c>
      <c r="G227" s="234"/>
      <c r="H227" s="237">
        <v>-1.125</v>
      </c>
      <c r="I227" s="238"/>
      <c r="J227" s="234"/>
      <c r="K227" s="234"/>
      <c r="L227" s="239"/>
      <c r="M227" s="240"/>
      <c r="N227" s="241"/>
      <c r="O227" s="241"/>
      <c r="P227" s="241"/>
      <c r="Q227" s="241"/>
      <c r="R227" s="241"/>
      <c r="S227" s="241"/>
      <c r="T227" s="242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43" t="s">
        <v>142</v>
      </c>
      <c r="AU227" s="243" t="s">
        <v>79</v>
      </c>
      <c r="AV227" s="14" t="s">
        <v>79</v>
      </c>
      <c r="AW227" s="14" t="s">
        <v>31</v>
      </c>
      <c r="AX227" s="14" t="s">
        <v>69</v>
      </c>
      <c r="AY227" s="243" t="s">
        <v>124</v>
      </c>
    </row>
    <row r="228" s="14" customFormat="1">
      <c r="A228" s="14"/>
      <c r="B228" s="233"/>
      <c r="C228" s="234"/>
      <c r="D228" s="224" t="s">
        <v>142</v>
      </c>
      <c r="E228" s="235" t="s">
        <v>19</v>
      </c>
      <c r="F228" s="236" t="s">
        <v>315</v>
      </c>
      <c r="G228" s="234"/>
      <c r="H228" s="237">
        <v>-2.343</v>
      </c>
      <c r="I228" s="238"/>
      <c r="J228" s="234"/>
      <c r="K228" s="234"/>
      <c r="L228" s="239"/>
      <c r="M228" s="240"/>
      <c r="N228" s="241"/>
      <c r="O228" s="241"/>
      <c r="P228" s="241"/>
      <c r="Q228" s="241"/>
      <c r="R228" s="241"/>
      <c r="S228" s="241"/>
      <c r="T228" s="242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43" t="s">
        <v>142</v>
      </c>
      <c r="AU228" s="243" t="s">
        <v>79</v>
      </c>
      <c r="AV228" s="14" t="s">
        <v>79</v>
      </c>
      <c r="AW228" s="14" t="s">
        <v>31</v>
      </c>
      <c r="AX228" s="14" t="s">
        <v>69</v>
      </c>
      <c r="AY228" s="243" t="s">
        <v>124</v>
      </c>
    </row>
    <row r="229" s="15" customFormat="1">
      <c r="A229" s="15"/>
      <c r="B229" s="244"/>
      <c r="C229" s="245"/>
      <c r="D229" s="224" t="s">
        <v>142</v>
      </c>
      <c r="E229" s="246" t="s">
        <v>19</v>
      </c>
      <c r="F229" s="247" t="s">
        <v>150</v>
      </c>
      <c r="G229" s="245"/>
      <c r="H229" s="248">
        <v>95.443999999999988</v>
      </c>
      <c r="I229" s="249"/>
      <c r="J229" s="245"/>
      <c r="K229" s="245"/>
      <c r="L229" s="250"/>
      <c r="M229" s="251"/>
      <c r="N229" s="252"/>
      <c r="O229" s="252"/>
      <c r="P229" s="252"/>
      <c r="Q229" s="252"/>
      <c r="R229" s="252"/>
      <c r="S229" s="252"/>
      <c r="T229" s="253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T229" s="254" t="s">
        <v>142</v>
      </c>
      <c r="AU229" s="254" t="s">
        <v>79</v>
      </c>
      <c r="AV229" s="15" t="s">
        <v>132</v>
      </c>
      <c r="AW229" s="15" t="s">
        <v>31</v>
      </c>
      <c r="AX229" s="15" t="s">
        <v>77</v>
      </c>
      <c r="AY229" s="254" t="s">
        <v>124</v>
      </c>
    </row>
    <row r="230" s="2" customFormat="1" ht="16.5" customHeight="1">
      <c r="A230" s="38"/>
      <c r="B230" s="39"/>
      <c r="C230" s="204" t="s">
        <v>316</v>
      </c>
      <c r="D230" s="204" t="s">
        <v>127</v>
      </c>
      <c r="E230" s="205" t="s">
        <v>317</v>
      </c>
      <c r="F230" s="206" t="s">
        <v>318</v>
      </c>
      <c r="G230" s="207" t="s">
        <v>206</v>
      </c>
      <c r="H230" s="208">
        <v>0.040000000000000001</v>
      </c>
      <c r="I230" s="209"/>
      <c r="J230" s="210">
        <f>ROUND(I230*H230,2)</f>
        <v>0</v>
      </c>
      <c r="K230" s="206" t="s">
        <v>131</v>
      </c>
      <c r="L230" s="44"/>
      <c r="M230" s="211" t="s">
        <v>19</v>
      </c>
      <c r="N230" s="212" t="s">
        <v>40</v>
      </c>
      <c r="O230" s="84"/>
      <c r="P230" s="213">
        <f>O230*H230</f>
        <v>0</v>
      </c>
      <c r="Q230" s="213">
        <v>1.04922</v>
      </c>
      <c r="R230" s="213">
        <f>Q230*H230</f>
        <v>0.041968800000000001</v>
      </c>
      <c r="S230" s="213">
        <v>0</v>
      </c>
      <c r="T230" s="214">
        <f>S230*H230</f>
        <v>0</v>
      </c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R230" s="215" t="s">
        <v>132</v>
      </c>
      <c r="AT230" s="215" t="s">
        <v>127</v>
      </c>
      <c r="AU230" s="215" t="s">
        <v>79</v>
      </c>
      <c r="AY230" s="17" t="s">
        <v>124</v>
      </c>
      <c r="BE230" s="216">
        <f>IF(N230="základní",J230,0)</f>
        <v>0</v>
      </c>
      <c r="BF230" s="216">
        <f>IF(N230="snížená",J230,0)</f>
        <v>0</v>
      </c>
      <c r="BG230" s="216">
        <f>IF(N230="zákl. přenesená",J230,0)</f>
        <v>0</v>
      </c>
      <c r="BH230" s="216">
        <f>IF(N230="sníž. přenesená",J230,0)</f>
        <v>0</v>
      </c>
      <c r="BI230" s="216">
        <f>IF(N230="nulová",J230,0)</f>
        <v>0</v>
      </c>
      <c r="BJ230" s="17" t="s">
        <v>77</v>
      </c>
      <c r="BK230" s="216">
        <f>ROUND(I230*H230,2)</f>
        <v>0</v>
      </c>
      <c r="BL230" s="17" t="s">
        <v>132</v>
      </c>
      <c r="BM230" s="215" t="s">
        <v>319</v>
      </c>
    </row>
    <row r="231" s="2" customFormat="1">
      <c r="A231" s="38"/>
      <c r="B231" s="39"/>
      <c r="C231" s="40"/>
      <c r="D231" s="217" t="s">
        <v>134</v>
      </c>
      <c r="E231" s="40"/>
      <c r="F231" s="218" t="s">
        <v>320</v>
      </c>
      <c r="G231" s="40"/>
      <c r="H231" s="40"/>
      <c r="I231" s="219"/>
      <c r="J231" s="40"/>
      <c r="K231" s="40"/>
      <c r="L231" s="44"/>
      <c r="M231" s="220"/>
      <c r="N231" s="221"/>
      <c r="O231" s="84"/>
      <c r="P231" s="84"/>
      <c r="Q231" s="84"/>
      <c r="R231" s="84"/>
      <c r="S231" s="84"/>
      <c r="T231" s="85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T231" s="17" t="s">
        <v>134</v>
      </c>
      <c r="AU231" s="17" t="s">
        <v>79</v>
      </c>
    </row>
    <row r="232" s="14" customFormat="1">
      <c r="A232" s="14"/>
      <c r="B232" s="233"/>
      <c r="C232" s="234"/>
      <c r="D232" s="224" t="s">
        <v>142</v>
      </c>
      <c r="E232" s="235" t="s">
        <v>19</v>
      </c>
      <c r="F232" s="236" t="s">
        <v>321</v>
      </c>
      <c r="G232" s="234"/>
      <c r="H232" s="237">
        <v>0.040000000000000001</v>
      </c>
      <c r="I232" s="238"/>
      <c r="J232" s="234"/>
      <c r="K232" s="234"/>
      <c r="L232" s="239"/>
      <c r="M232" s="240"/>
      <c r="N232" s="241"/>
      <c r="O232" s="241"/>
      <c r="P232" s="241"/>
      <c r="Q232" s="241"/>
      <c r="R232" s="241"/>
      <c r="S232" s="241"/>
      <c r="T232" s="242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43" t="s">
        <v>142</v>
      </c>
      <c r="AU232" s="243" t="s">
        <v>79</v>
      </c>
      <c r="AV232" s="14" t="s">
        <v>79</v>
      </c>
      <c r="AW232" s="14" t="s">
        <v>31</v>
      </c>
      <c r="AX232" s="14" t="s">
        <v>69</v>
      </c>
      <c r="AY232" s="243" t="s">
        <v>124</v>
      </c>
    </row>
    <row r="233" s="15" customFormat="1">
      <c r="A233" s="15"/>
      <c r="B233" s="244"/>
      <c r="C233" s="245"/>
      <c r="D233" s="224" t="s">
        <v>142</v>
      </c>
      <c r="E233" s="246" t="s">
        <v>19</v>
      </c>
      <c r="F233" s="247" t="s">
        <v>150</v>
      </c>
      <c r="G233" s="245"/>
      <c r="H233" s="248">
        <v>0.040000000000000001</v>
      </c>
      <c r="I233" s="249"/>
      <c r="J233" s="245"/>
      <c r="K233" s="245"/>
      <c r="L233" s="250"/>
      <c r="M233" s="251"/>
      <c r="N233" s="252"/>
      <c r="O233" s="252"/>
      <c r="P233" s="252"/>
      <c r="Q233" s="252"/>
      <c r="R233" s="252"/>
      <c r="S233" s="252"/>
      <c r="T233" s="253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T233" s="254" t="s">
        <v>142</v>
      </c>
      <c r="AU233" s="254" t="s">
        <v>79</v>
      </c>
      <c r="AV233" s="15" t="s">
        <v>132</v>
      </c>
      <c r="AW233" s="15" t="s">
        <v>31</v>
      </c>
      <c r="AX233" s="15" t="s">
        <v>77</v>
      </c>
      <c r="AY233" s="254" t="s">
        <v>124</v>
      </c>
    </row>
    <row r="234" s="2" customFormat="1" ht="21.75" customHeight="1">
      <c r="A234" s="38"/>
      <c r="B234" s="39"/>
      <c r="C234" s="204" t="s">
        <v>223</v>
      </c>
      <c r="D234" s="204" t="s">
        <v>127</v>
      </c>
      <c r="E234" s="205" t="s">
        <v>322</v>
      </c>
      <c r="F234" s="206" t="s">
        <v>323</v>
      </c>
      <c r="G234" s="207" t="s">
        <v>175</v>
      </c>
      <c r="H234" s="208">
        <v>4</v>
      </c>
      <c r="I234" s="209"/>
      <c r="J234" s="210">
        <f>ROUND(I234*H234,2)</f>
        <v>0</v>
      </c>
      <c r="K234" s="206" t="s">
        <v>131</v>
      </c>
      <c r="L234" s="44"/>
      <c r="M234" s="211" t="s">
        <v>19</v>
      </c>
      <c r="N234" s="212" t="s">
        <v>40</v>
      </c>
      <c r="O234" s="84"/>
      <c r="P234" s="213">
        <f>O234*H234</f>
        <v>0</v>
      </c>
      <c r="Q234" s="213">
        <v>0.04555</v>
      </c>
      <c r="R234" s="213">
        <f>Q234*H234</f>
        <v>0.1822</v>
      </c>
      <c r="S234" s="213">
        <v>0</v>
      </c>
      <c r="T234" s="214">
        <f>S234*H234</f>
        <v>0</v>
      </c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R234" s="215" t="s">
        <v>132</v>
      </c>
      <c r="AT234" s="215" t="s">
        <v>127</v>
      </c>
      <c r="AU234" s="215" t="s">
        <v>79</v>
      </c>
      <c r="AY234" s="17" t="s">
        <v>124</v>
      </c>
      <c r="BE234" s="216">
        <f>IF(N234="základní",J234,0)</f>
        <v>0</v>
      </c>
      <c r="BF234" s="216">
        <f>IF(N234="snížená",J234,0)</f>
        <v>0</v>
      </c>
      <c r="BG234" s="216">
        <f>IF(N234="zákl. přenesená",J234,0)</f>
        <v>0</v>
      </c>
      <c r="BH234" s="216">
        <f>IF(N234="sníž. přenesená",J234,0)</f>
        <v>0</v>
      </c>
      <c r="BI234" s="216">
        <f>IF(N234="nulová",J234,0)</f>
        <v>0</v>
      </c>
      <c r="BJ234" s="17" t="s">
        <v>77</v>
      </c>
      <c r="BK234" s="216">
        <f>ROUND(I234*H234,2)</f>
        <v>0</v>
      </c>
      <c r="BL234" s="17" t="s">
        <v>132</v>
      </c>
      <c r="BM234" s="215" t="s">
        <v>165</v>
      </c>
    </row>
    <row r="235" s="2" customFormat="1">
      <c r="A235" s="38"/>
      <c r="B235" s="39"/>
      <c r="C235" s="40"/>
      <c r="D235" s="217" t="s">
        <v>134</v>
      </c>
      <c r="E235" s="40"/>
      <c r="F235" s="218" t="s">
        <v>324</v>
      </c>
      <c r="G235" s="40"/>
      <c r="H235" s="40"/>
      <c r="I235" s="219"/>
      <c r="J235" s="40"/>
      <c r="K235" s="40"/>
      <c r="L235" s="44"/>
      <c r="M235" s="220"/>
      <c r="N235" s="221"/>
      <c r="O235" s="84"/>
      <c r="P235" s="84"/>
      <c r="Q235" s="84"/>
      <c r="R235" s="84"/>
      <c r="S235" s="84"/>
      <c r="T235" s="85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T235" s="17" t="s">
        <v>134</v>
      </c>
      <c r="AU235" s="17" t="s">
        <v>79</v>
      </c>
    </row>
    <row r="236" s="14" customFormat="1">
      <c r="A236" s="14"/>
      <c r="B236" s="233"/>
      <c r="C236" s="234"/>
      <c r="D236" s="224" t="s">
        <v>142</v>
      </c>
      <c r="E236" s="235" t="s">
        <v>19</v>
      </c>
      <c r="F236" s="236" t="s">
        <v>325</v>
      </c>
      <c r="G236" s="234"/>
      <c r="H236" s="237">
        <v>4</v>
      </c>
      <c r="I236" s="238"/>
      <c r="J236" s="234"/>
      <c r="K236" s="234"/>
      <c r="L236" s="239"/>
      <c r="M236" s="240"/>
      <c r="N236" s="241"/>
      <c r="O236" s="241"/>
      <c r="P236" s="241"/>
      <c r="Q236" s="241"/>
      <c r="R236" s="241"/>
      <c r="S236" s="241"/>
      <c r="T236" s="242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43" t="s">
        <v>142</v>
      </c>
      <c r="AU236" s="243" t="s">
        <v>79</v>
      </c>
      <c r="AV236" s="14" t="s">
        <v>79</v>
      </c>
      <c r="AW236" s="14" t="s">
        <v>31</v>
      </c>
      <c r="AX236" s="14" t="s">
        <v>69</v>
      </c>
      <c r="AY236" s="243" t="s">
        <v>124</v>
      </c>
    </row>
    <row r="237" s="15" customFormat="1">
      <c r="A237" s="15"/>
      <c r="B237" s="244"/>
      <c r="C237" s="245"/>
      <c r="D237" s="224" t="s">
        <v>142</v>
      </c>
      <c r="E237" s="246" t="s">
        <v>19</v>
      </c>
      <c r="F237" s="247" t="s">
        <v>150</v>
      </c>
      <c r="G237" s="245"/>
      <c r="H237" s="248">
        <v>4</v>
      </c>
      <c r="I237" s="249"/>
      <c r="J237" s="245"/>
      <c r="K237" s="245"/>
      <c r="L237" s="250"/>
      <c r="M237" s="251"/>
      <c r="N237" s="252"/>
      <c r="O237" s="252"/>
      <c r="P237" s="252"/>
      <c r="Q237" s="252"/>
      <c r="R237" s="252"/>
      <c r="S237" s="252"/>
      <c r="T237" s="253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T237" s="254" t="s">
        <v>142</v>
      </c>
      <c r="AU237" s="254" t="s">
        <v>79</v>
      </c>
      <c r="AV237" s="15" t="s">
        <v>132</v>
      </c>
      <c r="AW237" s="15" t="s">
        <v>31</v>
      </c>
      <c r="AX237" s="15" t="s">
        <v>77</v>
      </c>
      <c r="AY237" s="254" t="s">
        <v>124</v>
      </c>
    </row>
    <row r="238" s="2" customFormat="1" ht="21.75" customHeight="1">
      <c r="A238" s="38"/>
      <c r="B238" s="39"/>
      <c r="C238" s="204" t="s">
        <v>7</v>
      </c>
      <c r="D238" s="204" t="s">
        <v>127</v>
      </c>
      <c r="E238" s="205" t="s">
        <v>326</v>
      </c>
      <c r="F238" s="206" t="s">
        <v>327</v>
      </c>
      <c r="G238" s="207" t="s">
        <v>175</v>
      </c>
      <c r="H238" s="208">
        <v>12</v>
      </c>
      <c r="I238" s="209"/>
      <c r="J238" s="210">
        <f>ROUND(I238*H238,2)</f>
        <v>0</v>
      </c>
      <c r="K238" s="206" t="s">
        <v>131</v>
      </c>
      <c r="L238" s="44"/>
      <c r="M238" s="211" t="s">
        <v>19</v>
      </c>
      <c r="N238" s="212" t="s">
        <v>40</v>
      </c>
      <c r="O238" s="84"/>
      <c r="P238" s="213">
        <f>O238*H238</f>
        <v>0</v>
      </c>
      <c r="Q238" s="213">
        <v>0.054550000000000001</v>
      </c>
      <c r="R238" s="213">
        <f>Q238*H238</f>
        <v>0.65460000000000007</v>
      </c>
      <c r="S238" s="213">
        <v>0</v>
      </c>
      <c r="T238" s="214">
        <f>S238*H238</f>
        <v>0</v>
      </c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R238" s="215" t="s">
        <v>132</v>
      </c>
      <c r="AT238" s="215" t="s">
        <v>127</v>
      </c>
      <c r="AU238" s="215" t="s">
        <v>79</v>
      </c>
      <c r="AY238" s="17" t="s">
        <v>124</v>
      </c>
      <c r="BE238" s="216">
        <f>IF(N238="základní",J238,0)</f>
        <v>0</v>
      </c>
      <c r="BF238" s="216">
        <f>IF(N238="snížená",J238,0)</f>
        <v>0</v>
      </c>
      <c r="BG238" s="216">
        <f>IF(N238="zákl. přenesená",J238,0)</f>
        <v>0</v>
      </c>
      <c r="BH238" s="216">
        <f>IF(N238="sníž. přenesená",J238,0)</f>
        <v>0</v>
      </c>
      <c r="BI238" s="216">
        <f>IF(N238="nulová",J238,0)</f>
        <v>0</v>
      </c>
      <c r="BJ238" s="17" t="s">
        <v>77</v>
      </c>
      <c r="BK238" s="216">
        <f>ROUND(I238*H238,2)</f>
        <v>0</v>
      </c>
      <c r="BL238" s="17" t="s">
        <v>132</v>
      </c>
      <c r="BM238" s="215" t="s">
        <v>328</v>
      </c>
    </row>
    <row r="239" s="2" customFormat="1">
      <c r="A239" s="38"/>
      <c r="B239" s="39"/>
      <c r="C239" s="40"/>
      <c r="D239" s="217" t="s">
        <v>134</v>
      </c>
      <c r="E239" s="40"/>
      <c r="F239" s="218" t="s">
        <v>329</v>
      </c>
      <c r="G239" s="40"/>
      <c r="H239" s="40"/>
      <c r="I239" s="219"/>
      <c r="J239" s="40"/>
      <c r="K239" s="40"/>
      <c r="L239" s="44"/>
      <c r="M239" s="220"/>
      <c r="N239" s="221"/>
      <c r="O239" s="84"/>
      <c r="P239" s="84"/>
      <c r="Q239" s="84"/>
      <c r="R239" s="84"/>
      <c r="S239" s="84"/>
      <c r="T239" s="85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T239" s="17" t="s">
        <v>134</v>
      </c>
      <c r="AU239" s="17" t="s">
        <v>79</v>
      </c>
    </row>
    <row r="240" s="13" customFormat="1">
      <c r="A240" s="13"/>
      <c r="B240" s="222"/>
      <c r="C240" s="223"/>
      <c r="D240" s="224" t="s">
        <v>142</v>
      </c>
      <c r="E240" s="225" t="s">
        <v>19</v>
      </c>
      <c r="F240" s="226" t="s">
        <v>330</v>
      </c>
      <c r="G240" s="223"/>
      <c r="H240" s="225" t="s">
        <v>19</v>
      </c>
      <c r="I240" s="227"/>
      <c r="J240" s="223"/>
      <c r="K240" s="223"/>
      <c r="L240" s="228"/>
      <c r="M240" s="229"/>
      <c r="N240" s="230"/>
      <c r="O240" s="230"/>
      <c r="P240" s="230"/>
      <c r="Q240" s="230"/>
      <c r="R240" s="230"/>
      <c r="S240" s="230"/>
      <c r="T240" s="231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32" t="s">
        <v>142</v>
      </c>
      <c r="AU240" s="232" t="s">
        <v>79</v>
      </c>
      <c r="AV240" s="13" t="s">
        <v>77</v>
      </c>
      <c r="AW240" s="13" t="s">
        <v>31</v>
      </c>
      <c r="AX240" s="13" t="s">
        <v>69</v>
      </c>
      <c r="AY240" s="232" t="s">
        <v>124</v>
      </c>
    </row>
    <row r="241" s="14" customFormat="1">
      <c r="A241" s="14"/>
      <c r="B241" s="233"/>
      <c r="C241" s="234"/>
      <c r="D241" s="224" t="s">
        <v>142</v>
      </c>
      <c r="E241" s="235" t="s">
        <v>19</v>
      </c>
      <c r="F241" s="236" t="s">
        <v>331</v>
      </c>
      <c r="G241" s="234"/>
      <c r="H241" s="237">
        <v>12</v>
      </c>
      <c r="I241" s="238"/>
      <c r="J241" s="234"/>
      <c r="K241" s="234"/>
      <c r="L241" s="239"/>
      <c r="M241" s="240"/>
      <c r="N241" s="241"/>
      <c r="O241" s="241"/>
      <c r="P241" s="241"/>
      <c r="Q241" s="241"/>
      <c r="R241" s="241"/>
      <c r="S241" s="241"/>
      <c r="T241" s="242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43" t="s">
        <v>142</v>
      </c>
      <c r="AU241" s="243" t="s">
        <v>79</v>
      </c>
      <c r="AV241" s="14" t="s">
        <v>79</v>
      </c>
      <c r="AW241" s="14" t="s">
        <v>31</v>
      </c>
      <c r="AX241" s="14" t="s">
        <v>69</v>
      </c>
      <c r="AY241" s="243" t="s">
        <v>124</v>
      </c>
    </row>
    <row r="242" s="15" customFormat="1">
      <c r="A242" s="15"/>
      <c r="B242" s="244"/>
      <c r="C242" s="245"/>
      <c r="D242" s="224" t="s">
        <v>142</v>
      </c>
      <c r="E242" s="246" t="s">
        <v>19</v>
      </c>
      <c r="F242" s="247" t="s">
        <v>150</v>
      </c>
      <c r="G242" s="245"/>
      <c r="H242" s="248">
        <v>12</v>
      </c>
      <c r="I242" s="249"/>
      <c r="J242" s="245"/>
      <c r="K242" s="245"/>
      <c r="L242" s="250"/>
      <c r="M242" s="251"/>
      <c r="N242" s="252"/>
      <c r="O242" s="252"/>
      <c r="P242" s="252"/>
      <c r="Q242" s="252"/>
      <c r="R242" s="252"/>
      <c r="S242" s="252"/>
      <c r="T242" s="253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T242" s="254" t="s">
        <v>142</v>
      </c>
      <c r="AU242" s="254" t="s">
        <v>79</v>
      </c>
      <c r="AV242" s="15" t="s">
        <v>132</v>
      </c>
      <c r="AW242" s="15" t="s">
        <v>31</v>
      </c>
      <c r="AX242" s="15" t="s">
        <v>77</v>
      </c>
      <c r="AY242" s="254" t="s">
        <v>124</v>
      </c>
    </row>
    <row r="243" s="2" customFormat="1" ht="16.5" customHeight="1">
      <c r="A243" s="38"/>
      <c r="B243" s="39"/>
      <c r="C243" s="204" t="s">
        <v>266</v>
      </c>
      <c r="D243" s="204" t="s">
        <v>127</v>
      </c>
      <c r="E243" s="205" t="s">
        <v>332</v>
      </c>
      <c r="F243" s="206" t="s">
        <v>333</v>
      </c>
      <c r="G243" s="207" t="s">
        <v>153</v>
      </c>
      <c r="H243" s="208">
        <v>0.76500000000000001</v>
      </c>
      <c r="I243" s="209"/>
      <c r="J243" s="210">
        <f>ROUND(I243*H243,2)</f>
        <v>0</v>
      </c>
      <c r="K243" s="206" t="s">
        <v>131</v>
      </c>
      <c r="L243" s="44"/>
      <c r="M243" s="211" t="s">
        <v>19</v>
      </c>
      <c r="N243" s="212" t="s">
        <v>40</v>
      </c>
      <c r="O243" s="84"/>
      <c r="P243" s="213">
        <f>O243*H243</f>
        <v>0</v>
      </c>
      <c r="Q243" s="213">
        <v>1.94302</v>
      </c>
      <c r="R243" s="213">
        <f>Q243*H243</f>
        <v>1.4864103</v>
      </c>
      <c r="S243" s="213">
        <v>0</v>
      </c>
      <c r="T243" s="214">
        <f>S243*H243</f>
        <v>0</v>
      </c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R243" s="215" t="s">
        <v>132</v>
      </c>
      <c r="AT243" s="215" t="s">
        <v>127</v>
      </c>
      <c r="AU243" s="215" t="s">
        <v>79</v>
      </c>
      <c r="AY243" s="17" t="s">
        <v>124</v>
      </c>
      <c r="BE243" s="216">
        <f>IF(N243="základní",J243,0)</f>
        <v>0</v>
      </c>
      <c r="BF243" s="216">
        <f>IF(N243="snížená",J243,0)</f>
        <v>0</v>
      </c>
      <c r="BG243" s="216">
        <f>IF(N243="zákl. přenesená",J243,0)</f>
        <v>0</v>
      </c>
      <c r="BH243" s="216">
        <f>IF(N243="sníž. přenesená",J243,0)</f>
        <v>0</v>
      </c>
      <c r="BI243" s="216">
        <f>IF(N243="nulová",J243,0)</f>
        <v>0</v>
      </c>
      <c r="BJ243" s="17" t="s">
        <v>77</v>
      </c>
      <c r="BK243" s="216">
        <f>ROUND(I243*H243,2)</f>
        <v>0</v>
      </c>
      <c r="BL243" s="17" t="s">
        <v>132</v>
      </c>
      <c r="BM243" s="215" t="s">
        <v>334</v>
      </c>
    </row>
    <row r="244" s="2" customFormat="1">
      <c r="A244" s="38"/>
      <c r="B244" s="39"/>
      <c r="C244" s="40"/>
      <c r="D244" s="217" t="s">
        <v>134</v>
      </c>
      <c r="E244" s="40"/>
      <c r="F244" s="218" t="s">
        <v>335</v>
      </c>
      <c r="G244" s="40"/>
      <c r="H244" s="40"/>
      <c r="I244" s="219"/>
      <c r="J244" s="40"/>
      <c r="K244" s="40"/>
      <c r="L244" s="44"/>
      <c r="M244" s="220"/>
      <c r="N244" s="221"/>
      <c r="O244" s="84"/>
      <c r="P244" s="84"/>
      <c r="Q244" s="84"/>
      <c r="R244" s="84"/>
      <c r="S244" s="84"/>
      <c r="T244" s="85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T244" s="17" t="s">
        <v>134</v>
      </c>
      <c r="AU244" s="17" t="s">
        <v>79</v>
      </c>
    </row>
    <row r="245" s="14" customFormat="1">
      <c r="A245" s="14"/>
      <c r="B245" s="233"/>
      <c r="C245" s="234"/>
      <c r="D245" s="224" t="s">
        <v>142</v>
      </c>
      <c r="E245" s="235" t="s">
        <v>19</v>
      </c>
      <c r="F245" s="236" t="s">
        <v>336</v>
      </c>
      <c r="G245" s="234"/>
      <c r="H245" s="237">
        <v>0.59399999999999997</v>
      </c>
      <c r="I245" s="238"/>
      <c r="J245" s="234"/>
      <c r="K245" s="234"/>
      <c r="L245" s="239"/>
      <c r="M245" s="240"/>
      <c r="N245" s="241"/>
      <c r="O245" s="241"/>
      <c r="P245" s="241"/>
      <c r="Q245" s="241"/>
      <c r="R245" s="241"/>
      <c r="S245" s="241"/>
      <c r="T245" s="242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43" t="s">
        <v>142</v>
      </c>
      <c r="AU245" s="243" t="s">
        <v>79</v>
      </c>
      <c r="AV245" s="14" t="s">
        <v>79</v>
      </c>
      <c r="AW245" s="14" t="s">
        <v>31</v>
      </c>
      <c r="AX245" s="14" t="s">
        <v>69</v>
      </c>
      <c r="AY245" s="243" t="s">
        <v>124</v>
      </c>
    </row>
    <row r="246" s="14" customFormat="1">
      <c r="A246" s="14"/>
      <c r="B246" s="233"/>
      <c r="C246" s="234"/>
      <c r="D246" s="224" t="s">
        <v>142</v>
      </c>
      <c r="E246" s="235" t="s">
        <v>19</v>
      </c>
      <c r="F246" s="236" t="s">
        <v>337</v>
      </c>
      <c r="G246" s="234"/>
      <c r="H246" s="237">
        <v>0.17100000000000001</v>
      </c>
      <c r="I246" s="238"/>
      <c r="J246" s="234"/>
      <c r="K246" s="234"/>
      <c r="L246" s="239"/>
      <c r="M246" s="240"/>
      <c r="N246" s="241"/>
      <c r="O246" s="241"/>
      <c r="P246" s="241"/>
      <c r="Q246" s="241"/>
      <c r="R246" s="241"/>
      <c r="S246" s="241"/>
      <c r="T246" s="242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43" t="s">
        <v>142</v>
      </c>
      <c r="AU246" s="243" t="s">
        <v>79</v>
      </c>
      <c r="AV246" s="14" t="s">
        <v>79</v>
      </c>
      <c r="AW246" s="14" t="s">
        <v>31</v>
      </c>
      <c r="AX246" s="14" t="s">
        <v>69</v>
      </c>
      <c r="AY246" s="243" t="s">
        <v>124</v>
      </c>
    </row>
    <row r="247" s="15" customFormat="1">
      <c r="A247" s="15"/>
      <c r="B247" s="244"/>
      <c r="C247" s="245"/>
      <c r="D247" s="224" t="s">
        <v>142</v>
      </c>
      <c r="E247" s="246" t="s">
        <v>19</v>
      </c>
      <c r="F247" s="247" t="s">
        <v>150</v>
      </c>
      <c r="G247" s="245"/>
      <c r="H247" s="248">
        <v>0.76500000000000001</v>
      </c>
      <c r="I247" s="249"/>
      <c r="J247" s="245"/>
      <c r="K247" s="245"/>
      <c r="L247" s="250"/>
      <c r="M247" s="251"/>
      <c r="N247" s="252"/>
      <c r="O247" s="252"/>
      <c r="P247" s="252"/>
      <c r="Q247" s="252"/>
      <c r="R247" s="252"/>
      <c r="S247" s="252"/>
      <c r="T247" s="253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T247" s="254" t="s">
        <v>142</v>
      </c>
      <c r="AU247" s="254" t="s">
        <v>79</v>
      </c>
      <c r="AV247" s="15" t="s">
        <v>132</v>
      </c>
      <c r="AW247" s="15" t="s">
        <v>31</v>
      </c>
      <c r="AX247" s="15" t="s">
        <v>77</v>
      </c>
      <c r="AY247" s="254" t="s">
        <v>124</v>
      </c>
    </row>
    <row r="248" s="2" customFormat="1" ht="37.8" customHeight="1">
      <c r="A248" s="38"/>
      <c r="B248" s="39"/>
      <c r="C248" s="204" t="s">
        <v>338</v>
      </c>
      <c r="D248" s="204" t="s">
        <v>127</v>
      </c>
      <c r="E248" s="205" t="s">
        <v>339</v>
      </c>
      <c r="F248" s="206" t="s">
        <v>340</v>
      </c>
      <c r="G248" s="207" t="s">
        <v>206</v>
      </c>
      <c r="H248" s="208">
        <v>0.64100000000000001</v>
      </c>
      <c r="I248" s="209"/>
      <c r="J248" s="210">
        <f>ROUND(I248*H248,2)</f>
        <v>0</v>
      </c>
      <c r="K248" s="206" t="s">
        <v>131</v>
      </c>
      <c r="L248" s="44"/>
      <c r="M248" s="211" t="s">
        <v>19</v>
      </c>
      <c r="N248" s="212" t="s">
        <v>40</v>
      </c>
      <c r="O248" s="84"/>
      <c r="P248" s="213">
        <f>O248*H248</f>
        <v>0</v>
      </c>
      <c r="Q248" s="213">
        <v>0.017090000000000001</v>
      </c>
      <c r="R248" s="213">
        <f>Q248*H248</f>
        <v>0.010954690000000001</v>
      </c>
      <c r="S248" s="213">
        <v>0</v>
      </c>
      <c r="T248" s="214">
        <f>S248*H248</f>
        <v>0</v>
      </c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R248" s="215" t="s">
        <v>132</v>
      </c>
      <c r="AT248" s="215" t="s">
        <v>127</v>
      </c>
      <c r="AU248" s="215" t="s">
        <v>79</v>
      </c>
      <c r="AY248" s="17" t="s">
        <v>124</v>
      </c>
      <c r="BE248" s="216">
        <f>IF(N248="základní",J248,0)</f>
        <v>0</v>
      </c>
      <c r="BF248" s="216">
        <f>IF(N248="snížená",J248,0)</f>
        <v>0</v>
      </c>
      <c r="BG248" s="216">
        <f>IF(N248="zákl. přenesená",J248,0)</f>
        <v>0</v>
      </c>
      <c r="BH248" s="216">
        <f>IF(N248="sníž. přenesená",J248,0)</f>
        <v>0</v>
      </c>
      <c r="BI248" s="216">
        <f>IF(N248="nulová",J248,0)</f>
        <v>0</v>
      </c>
      <c r="BJ248" s="17" t="s">
        <v>77</v>
      </c>
      <c r="BK248" s="216">
        <f>ROUND(I248*H248,2)</f>
        <v>0</v>
      </c>
      <c r="BL248" s="17" t="s">
        <v>132</v>
      </c>
      <c r="BM248" s="215" t="s">
        <v>341</v>
      </c>
    </row>
    <row r="249" s="2" customFormat="1">
      <c r="A249" s="38"/>
      <c r="B249" s="39"/>
      <c r="C249" s="40"/>
      <c r="D249" s="217" t="s">
        <v>134</v>
      </c>
      <c r="E249" s="40"/>
      <c r="F249" s="218" t="s">
        <v>342</v>
      </c>
      <c r="G249" s="40"/>
      <c r="H249" s="40"/>
      <c r="I249" s="219"/>
      <c r="J249" s="40"/>
      <c r="K249" s="40"/>
      <c r="L249" s="44"/>
      <c r="M249" s="220"/>
      <c r="N249" s="221"/>
      <c r="O249" s="84"/>
      <c r="P249" s="84"/>
      <c r="Q249" s="84"/>
      <c r="R249" s="84"/>
      <c r="S249" s="84"/>
      <c r="T249" s="85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T249" s="17" t="s">
        <v>134</v>
      </c>
      <c r="AU249" s="17" t="s">
        <v>79</v>
      </c>
    </row>
    <row r="250" s="14" customFormat="1">
      <c r="A250" s="14"/>
      <c r="B250" s="233"/>
      <c r="C250" s="234"/>
      <c r="D250" s="224" t="s">
        <v>142</v>
      </c>
      <c r="E250" s="235" t="s">
        <v>19</v>
      </c>
      <c r="F250" s="236" t="s">
        <v>343</v>
      </c>
      <c r="G250" s="234"/>
      <c r="H250" s="237">
        <v>0.12</v>
      </c>
      <c r="I250" s="238"/>
      <c r="J250" s="234"/>
      <c r="K250" s="234"/>
      <c r="L250" s="239"/>
      <c r="M250" s="240"/>
      <c r="N250" s="241"/>
      <c r="O250" s="241"/>
      <c r="P250" s="241"/>
      <c r="Q250" s="241"/>
      <c r="R250" s="241"/>
      <c r="S250" s="241"/>
      <c r="T250" s="242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43" t="s">
        <v>142</v>
      </c>
      <c r="AU250" s="243" t="s">
        <v>79</v>
      </c>
      <c r="AV250" s="14" t="s">
        <v>79</v>
      </c>
      <c r="AW250" s="14" t="s">
        <v>31</v>
      </c>
      <c r="AX250" s="14" t="s">
        <v>69</v>
      </c>
      <c r="AY250" s="243" t="s">
        <v>124</v>
      </c>
    </row>
    <row r="251" s="14" customFormat="1">
      <c r="A251" s="14"/>
      <c r="B251" s="233"/>
      <c r="C251" s="234"/>
      <c r="D251" s="224" t="s">
        <v>142</v>
      </c>
      <c r="E251" s="235" t="s">
        <v>19</v>
      </c>
      <c r="F251" s="236" t="s">
        <v>344</v>
      </c>
      <c r="G251" s="234"/>
      <c r="H251" s="237">
        <v>0.52100000000000002</v>
      </c>
      <c r="I251" s="238"/>
      <c r="J251" s="234"/>
      <c r="K251" s="234"/>
      <c r="L251" s="239"/>
      <c r="M251" s="240"/>
      <c r="N251" s="241"/>
      <c r="O251" s="241"/>
      <c r="P251" s="241"/>
      <c r="Q251" s="241"/>
      <c r="R251" s="241"/>
      <c r="S251" s="241"/>
      <c r="T251" s="242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43" t="s">
        <v>142</v>
      </c>
      <c r="AU251" s="243" t="s">
        <v>79</v>
      </c>
      <c r="AV251" s="14" t="s">
        <v>79</v>
      </c>
      <c r="AW251" s="14" t="s">
        <v>31</v>
      </c>
      <c r="AX251" s="14" t="s">
        <v>69</v>
      </c>
      <c r="AY251" s="243" t="s">
        <v>124</v>
      </c>
    </row>
    <row r="252" s="15" customFormat="1">
      <c r="A252" s="15"/>
      <c r="B252" s="244"/>
      <c r="C252" s="245"/>
      <c r="D252" s="224" t="s">
        <v>142</v>
      </c>
      <c r="E252" s="246" t="s">
        <v>19</v>
      </c>
      <c r="F252" s="247" t="s">
        <v>150</v>
      </c>
      <c r="G252" s="245"/>
      <c r="H252" s="248">
        <v>0.64100000000000001</v>
      </c>
      <c r="I252" s="249"/>
      <c r="J252" s="245"/>
      <c r="K252" s="245"/>
      <c r="L252" s="250"/>
      <c r="M252" s="251"/>
      <c r="N252" s="252"/>
      <c r="O252" s="252"/>
      <c r="P252" s="252"/>
      <c r="Q252" s="252"/>
      <c r="R252" s="252"/>
      <c r="S252" s="252"/>
      <c r="T252" s="253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T252" s="254" t="s">
        <v>142</v>
      </c>
      <c r="AU252" s="254" t="s">
        <v>79</v>
      </c>
      <c r="AV252" s="15" t="s">
        <v>132</v>
      </c>
      <c r="AW252" s="15" t="s">
        <v>31</v>
      </c>
      <c r="AX252" s="15" t="s">
        <v>77</v>
      </c>
      <c r="AY252" s="254" t="s">
        <v>124</v>
      </c>
    </row>
    <row r="253" s="2" customFormat="1" ht="24.15" customHeight="1">
      <c r="A253" s="38"/>
      <c r="B253" s="39"/>
      <c r="C253" s="255" t="s">
        <v>270</v>
      </c>
      <c r="D253" s="255" t="s">
        <v>225</v>
      </c>
      <c r="E253" s="256" t="s">
        <v>345</v>
      </c>
      <c r="F253" s="257" t="s">
        <v>346</v>
      </c>
      <c r="G253" s="258" t="s">
        <v>206</v>
      </c>
      <c r="H253" s="259">
        <v>0.59899999999999998</v>
      </c>
      <c r="I253" s="260"/>
      <c r="J253" s="261">
        <f>ROUND(I253*H253,2)</f>
        <v>0</v>
      </c>
      <c r="K253" s="257" t="s">
        <v>131</v>
      </c>
      <c r="L253" s="262"/>
      <c r="M253" s="263" t="s">
        <v>19</v>
      </c>
      <c r="N253" s="264" t="s">
        <v>40</v>
      </c>
      <c r="O253" s="84"/>
      <c r="P253" s="213">
        <f>O253*H253</f>
        <v>0</v>
      </c>
      <c r="Q253" s="213">
        <v>1</v>
      </c>
      <c r="R253" s="213">
        <f>Q253*H253</f>
        <v>0.59899999999999998</v>
      </c>
      <c r="S253" s="213">
        <v>0</v>
      </c>
      <c r="T253" s="214">
        <f>S253*H253</f>
        <v>0</v>
      </c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R253" s="215" t="s">
        <v>176</v>
      </c>
      <c r="AT253" s="215" t="s">
        <v>225</v>
      </c>
      <c r="AU253" s="215" t="s">
        <v>79</v>
      </c>
      <c r="AY253" s="17" t="s">
        <v>124</v>
      </c>
      <c r="BE253" s="216">
        <f>IF(N253="základní",J253,0)</f>
        <v>0</v>
      </c>
      <c r="BF253" s="216">
        <f>IF(N253="snížená",J253,0)</f>
        <v>0</v>
      </c>
      <c r="BG253" s="216">
        <f>IF(N253="zákl. přenesená",J253,0)</f>
        <v>0</v>
      </c>
      <c r="BH253" s="216">
        <f>IF(N253="sníž. přenesená",J253,0)</f>
        <v>0</v>
      </c>
      <c r="BI253" s="216">
        <f>IF(N253="nulová",J253,0)</f>
        <v>0</v>
      </c>
      <c r="BJ253" s="17" t="s">
        <v>77</v>
      </c>
      <c r="BK253" s="216">
        <f>ROUND(I253*H253,2)</f>
        <v>0</v>
      </c>
      <c r="BL253" s="17" t="s">
        <v>132</v>
      </c>
      <c r="BM253" s="215" t="s">
        <v>347</v>
      </c>
    </row>
    <row r="254" s="14" customFormat="1">
      <c r="A254" s="14"/>
      <c r="B254" s="233"/>
      <c r="C254" s="234"/>
      <c r="D254" s="224" t="s">
        <v>142</v>
      </c>
      <c r="E254" s="235" t="s">
        <v>19</v>
      </c>
      <c r="F254" s="236" t="s">
        <v>348</v>
      </c>
      <c r="G254" s="234"/>
      <c r="H254" s="237">
        <v>0.59899999999999998</v>
      </c>
      <c r="I254" s="238"/>
      <c r="J254" s="234"/>
      <c r="K254" s="234"/>
      <c r="L254" s="239"/>
      <c r="M254" s="240"/>
      <c r="N254" s="241"/>
      <c r="O254" s="241"/>
      <c r="P254" s="241"/>
      <c r="Q254" s="241"/>
      <c r="R254" s="241"/>
      <c r="S254" s="241"/>
      <c r="T254" s="242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43" t="s">
        <v>142</v>
      </c>
      <c r="AU254" s="243" t="s">
        <v>79</v>
      </c>
      <c r="AV254" s="14" t="s">
        <v>79</v>
      </c>
      <c r="AW254" s="14" t="s">
        <v>31</v>
      </c>
      <c r="AX254" s="14" t="s">
        <v>69</v>
      </c>
      <c r="AY254" s="243" t="s">
        <v>124</v>
      </c>
    </row>
    <row r="255" s="15" customFormat="1">
      <c r="A255" s="15"/>
      <c r="B255" s="244"/>
      <c r="C255" s="245"/>
      <c r="D255" s="224" t="s">
        <v>142</v>
      </c>
      <c r="E255" s="246" t="s">
        <v>19</v>
      </c>
      <c r="F255" s="247" t="s">
        <v>150</v>
      </c>
      <c r="G255" s="245"/>
      <c r="H255" s="248">
        <v>0.59899999999999998</v>
      </c>
      <c r="I255" s="249"/>
      <c r="J255" s="245"/>
      <c r="K255" s="245"/>
      <c r="L255" s="250"/>
      <c r="M255" s="251"/>
      <c r="N255" s="252"/>
      <c r="O255" s="252"/>
      <c r="P255" s="252"/>
      <c r="Q255" s="252"/>
      <c r="R255" s="252"/>
      <c r="S255" s="252"/>
      <c r="T255" s="253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T255" s="254" t="s">
        <v>142</v>
      </c>
      <c r="AU255" s="254" t="s">
        <v>79</v>
      </c>
      <c r="AV255" s="15" t="s">
        <v>132</v>
      </c>
      <c r="AW255" s="15" t="s">
        <v>31</v>
      </c>
      <c r="AX255" s="15" t="s">
        <v>77</v>
      </c>
      <c r="AY255" s="254" t="s">
        <v>124</v>
      </c>
    </row>
    <row r="256" s="2" customFormat="1" ht="21.75" customHeight="1">
      <c r="A256" s="38"/>
      <c r="B256" s="39"/>
      <c r="C256" s="255" t="s">
        <v>349</v>
      </c>
      <c r="D256" s="255" t="s">
        <v>225</v>
      </c>
      <c r="E256" s="256" t="s">
        <v>350</v>
      </c>
      <c r="F256" s="257" t="s">
        <v>351</v>
      </c>
      <c r="G256" s="258" t="s">
        <v>206</v>
      </c>
      <c r="H256" s="259">
        <v>0.13800000000000001</v>
      </c>
      <c r="I256" s="260"/>
      <c r="J256" s="261">
        <f>ROUND(I256*H256,2)</f>
        <v>0</v>
      </c>
      <c r="K256" s="257" t="s">
        <v>131</v>
      </c>
      <c r="L256" s="262"/>
      <c r="M256" s="263" t="s">
        <v>19</v>
      </c>
      <c r="N256" s="264" t="s">
        <v>40</v>
      </c>
      <c r="O256" s="84"/>
      <c r="P256" s="213">
        <f>O256*H256</f>
        <v>0</v>
      </c>
      <c r="Q256" s="213">
        <v>1</v>
      </c>
      <c r="R256" s="213">
        <f>Q256*H256</f>
        <v>0.13800000000000001</v>
      </c>
      <c r="S256" s="213">
        <v>0</v>
      </c>
      <c r="T256" s="214">
        <f>S256*H256</f>
        <v>0</v>
      </c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R256" s="215" t="s">
        <v>176</v>
      </c>
      <c r="AT256" s="215" t="s">
        <v>225</v>
      </c>
      <c r="AU256" s="215" t="s">
        <v>79</v>
      </c>
      <c r="AY256" s="17" t="s">
        <v>124</v>
      </c>
      <c r="BE256" s="216">
        <f>IF(N256="základní",J256,0)</f>
        <v>0</v>
      </c>
      <c r="BF256" s="216">
        <f>IF(N256="snížená",J256,0)</f>
        <v>0</v>
      </c>
      <c r="BG256" s="216">
        <f>IF(N256="zákl. přenesená",J256,0)</f>
        <v>0</v>
      </c>
      <c r="BH256" s="216">
        <f>IF(N256="sníž. přenesená",J256,0)</f>
        <v>0</v>
      </c>
      <c r="BI256" s="216">
        <f>IF(N256="nulová",J256,0)</f>
        <v>0</v>
      </c>
      <c r="BJ256" s="17" t="s">
        <v>77</v>
      </c>
      <c r="BK256" s="216">
        <f>ROUND(I256*H256,2)</f>
        <v>0</v>
      </c>
      <c r="BL256" s="17" t="s">
        <v>132</v>
      </c>
      <c r="BM256" s="215" t="s">
        <v>352</v>
      </c>
    </row>
    <row r="257" s="14" customFormat="1">
      <c r="A257" s="14"/>
      <c r="B257" s="233"/>
      <c r="C257" s="234"/>
      <c r="D257" s="224" t="s">
        <v>142</v>
      </c>
      <c r="E257" s="235" t="s">
        <v>19</v>
      </c>
      <c r="F257" s="236" t="s">
        <v>353</v>
      </c>
      <c r="G257" s="234"/>
      <c r="H257" s="237">
        <v>0.13800000000000001</v>
      </c>
      <c r="I257" s="238"/>
      <c r="J257" s="234"/>
      <c r="K257" s="234"/>
      <c r="L257" s="239"/>
      <c r="M257" s="240"/>
      <c r="N257" s="241"/>
      <c r="O257" s="241"/>
      <c r="P257" s="241"/>
      <c r="Q257" s="241"/>
      <c r="R257" s="241"/>
      <c r="S257" s="241"/>
      <c r="T257" s="242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43" t="s">
        <v>142</v>
      </c>
      <c r="AU257" s="243" t="s">
        <v>79</v>
      </c>
      <c r="AV257" s="14" t="s">
        <v>79</v>
      </c>
      <c r="AW257" s="14" t="s">
        <v>31</v>
      </c>
      <c r="AX257" s="14" t="s">
        <v>69</v>
      </c>
      <c r="AY257" s="243" t="s">
        <v>124</v>
      </c>
    </row>
    <row r="258" s="15" customFormat="1">
      <c r="A258" s="15"/>
      <c r="B258" s="244"/>
      <c r="C258" s="245"/>
      <c r="D258" s="224" t="s">
        <v>142</v>
      </c>
      <c r="E258" s="246" t="s">
        <v>19</v>
      </c>
      <c r="F258" s="247" t="s">
        <v>150</v>
      </c>
      <c r="G258" s="245"/>
      <c r="H258" s="248">
        <v>0.13800000000000001</v>
      </c>
      <c r="I258" s="249"/>
      <c r="J258" s="245"/>
      <c r="K258" s="245"/>
      <c r="L258" s="250"/>
      <c r="M258" s="251"/>
      <c r="N258" s="252"/>
      <c r="O258" s="252"/>
      <c r="P258" s="252"/>
      <c r="Q258" s="252"/>
      <c r="R258" s="252"/>
      <c r="S258" s="252"/>
      <c r="T258" s="253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T258" s="254" t="s">
        <v>142</v>
      </c>
      <c r="AU258" s="254" t="s">
        <v>79</v>
      </c>
      <c r="AV258" s="15" t="s">
        <v>132</v>
      </c>
      <c r="AW258" s="15" t="s">
        <v>31</v>
      </c>
      <c r="AX258" s="15" t="s">
        <v>77</v>
      </c>
      <c r="AY258" s="254" t="s">
        <v>124</v>
      </c>
    </row>
    <row r="259" s="2" customFormat="1" ht="24.15" customHeight="1">
      <c r="A259" s="38"/>
      <c r="B259" s="39"/>
      <c r="C259" s="204" t="s">
        <v>276</v>
      </c>
      <c r="D259" s="204" t="s">
        <v>127</v>
      </c>
      <c r="E259" s="205" t="s">
        <v>354</v>
      </c>
      <c r="F259" s="206" t="s">
        <v>355</v>
      </c>
      <c r="G259" s="207" t="s">
        <v>356</v>
      </c>
      <c r="H259" s="208">
        <v>21.280000000000001</v>
      </c>
      <c r="I259" s="209"/>
      <c r="J259" s="210">
        <f>ROUND(I259*H259,2)</f>
        <v>0</v>
      </c>
      <c r="K259" s="206" t="s">
        <v>131</v>
      </c>
      <c r="L259" s="44"/>
      <c r="M259" s="211" t="s">
        <v>19</v>
      </c>
      <c r="N259" s="212" t="s">
        <v>40</v>
      </c>
      <c r="O259" s="84"/>
      <c r="P259" s="213">
        <f>O259*H259</f>
        <v>0</v>
      </c>
      <c r="Q259" s="213">
        <v>0.00019000000000000001</v>
      </c>
      <c r="R259" s="213">
        <f>Q259*H259</f>
        <v>0.0040432000000000003</v>
      </c>
      <c r="S259" s="213">
        <v>0</v>
      </c>
      <c r="T259" s="214">
        <f>S259*H259</f>
        <v>0</v>
      </c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R259" s="215" t="s">
        <v>132</v>
      </c>
      <c r="AT259" s="215" t="s">
        <v>127</v>
      </c>
      <c r="AU259" s="215" t="s">
        <v>79</v>
      </c>
      <c r="AY259" s="17" t="s">
        <v>124</v>
      </c>
      <c r="BE259" s="216">
        <f>IF(N259="základní",J259,0)</f>
        <v>0</v>
      </c>
      <c r="BF259" s="216">
        <f>IF(N259="snížená",J259,0)</f>
        <v>0</v>
      </c>
      <c r="BG259" s="216">
        <f>IF(N259="zákl. přenesená",J259,0)</f>
        <v>0</v>
      </c>
      <c r="BH259" s="216">
        <f>IF(N259="sníž. přenesená",J259,0)</f>
        <v>0</v>
      </c>
      <c r="BI259" s="216">
        <f>IF(N259="nulová",J259,0)</f>
        <v>0</v>
      </c>
      <c r="BJ259" s="17" t="s">
        <v>77</v>
      </c>
      <c r="BK259" s="216">
        <f>ROUND(I259*H259,2)</f>
        <v>0</v>
      </c>
      <c r="BL259" s="17" t="s">
        <v>132</v>
      </c>
      <c r="BM259" s="215" t="s">
        <v>357</v>
      </c>
    </row>
    <row r="260" s="2" customFormat="1">
      <c r="A260" s="38"/>
      <c r="B260" s="39"/>
      <c r="C260" s="40"/>
      <c r="D260" s="217" t="s">
        <v>134</v>
      </c>
      <c r="E260" s="40"/>
      <c r="F260" s="218" t="s">
        <v>358</v>
      </c>
      <c r="G260" s="40"/>
      <c r="H260" s="40"/>
      <c r="I260" s="219"/>
      <c r="J260" s="40"/>
      <c r="K260" s="40"/>
      <c r="L260" s="44"/>
      <c r="M260" s="220"/>
      <c r="N260" s="221"/>
      <c r="O260" s="84"/>
      <c r="P260" s="84"/>
      <c r="Q260" s="84"/>
      <c r="R260" s="84"/>
      <c r="S260" s="84"/>
      <c r="T260" s="85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T260" s="17" t="s">
        <v>134</v>
      </c>
      <c r="AU260" s="17" t="s">
        <v>79</v>
      </c>
    </row>
    <row r="261" s="13" customFormat="1">
      <c r="A261" s="13"/>
      <c r="B261" s="222"/>
      <c r="C261" s="223"/>
      <c r="D261" s="224" t="s">
        <v>142</v>
      </c>
      <c r="E261" s="225" t="s">
        <v>19</v>
      </c>
      <c r="F261" s="226" t="s">
        <v>359</v>
      </c>
      <c r="G261" s="223"/>
      <c r="H261" s="225" t="s">
        <v>19</v>
      </c>
      <c r="I261" s="227"/>
      <c r="J261" s="223"/>
      <c r="K261" s="223"/>
      <c r="L261" s="228"/>
      <c r="M261" s="229"/>
      <c r="N261" s="230"/>
      <c r="O261" s="230"/>
      <c r="P261" s="230"/>
      <c r="Q261" s="230"/>
      <c r="R261" s="230"/>
      <c r="S261" s="230"/>
      <c r="T261" s="231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32" t="s">
        <v>142</v>
      </c>
      <c r="AU261" s="232" t="s">
        <v>79</v>
      </c>
      <c r="AV261" s="13" t="s">
        <v>77</v>
      </c>
      <c r="AW261" s="13" t="s">
        <v>31</v>
      </c>
      <c r="AX261" s="13" t="s">
        <v>69</v>
      </c>
      <c r="AY261" s="232" t="s">
        <v>124</v>
      </c>
    </row>
    <row r="262" s="14" customFormat="1">
      <c r="A262" s="14"/>
      <c r="B262" s="233"/>
      <c r="C262" s="234"/>
      <c r="D262" s="224" t="s">
        <v>142</v>
      </c>
      <c r="E262" s="235" t="s">
        <v>19</v>
      </c>
      <c r="F262" s="236" t="s">
        <v>360</v>
      </c>
      <c r="G262" s="234"/>
      <c r="H262" s="237">
        <v>21.280000000000001</v>
      </c>
      <c r="I262" s="238"/>
      <c r="J262" s="234"/>
      <c r="K262" s="234"/>
      <c r="L262" s="239"/>
      <c r="M262" s="240"/>
      <c r="N262" s="241"/>
      <c r="O262" s="241"/>
      <c r="P262" s="241"/>
      <c r="Q262" s="241"/>
      <c r="R262" s="241"/>
      <c r="S262" s="241"/>
      <c r="T262" s="242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43" t="s">
        <v>142</v>
      </c>
      <c r="AU262" s="243" t="s">
        <v>79</v>
      </c>
      <c r="AV262" s="14" t="s">
        <v>79</v>
      </c>
      <c r="AW262" s="14" t="s">
        <v>31</v>
      </c>
      <c r="AX262" s="14" t="s">
        <v>69</v>
      </c>
      <c r="AY262" s="243" t="s">
        <v>124</v>
      </c>
    </row>
    <row r="263" s="15" customFormat="1">
      <c r="A263" s="15"/>
      <c r="B263" s="244"/>
      <c r="C263" s="245"/>
      <c r="D263" s="224" t="s">
        <v>142</v>
      </c>
      <c r="E263" s="246" t="s">
        <v>19</v>
      </c>
      <c r="F263" s="247" t="s">
        <v>150</v>
      </c>
      <c r="G263" s="245"/>
      <c r="H263" s="248">
        <v>21.280000000000001</v>
      </c>
      <c r="I263" s="249"/>
      <c r="J263" s="245"/>
      <c r="K263" s="245"/>
      <c r="L263" s="250"/>
      <c r="M263" s="251"/>
      <c r="N263" s="252"/>
      <c r="O263" s="252"/>
      <c r="P263" s="252"/>
      <c r="Q263" s="252"/>
      <c r="R263" s="252"/>
      <c r="S263" s="252"/>
      <c r="T263" s="253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T263" s="254" t="s">
        <v>142</v>
      </c>
      <c r="AU263" s="254" t="s">
        <v>79</v>
      </c>
      <c r="AV263" s="15" t="s">
        <v>132</v>
      </c>
      <c r="AW263" s="15" t="s">
        <v>31</v>
      </c>
      <c r="AX263" s="15" t="s">
        <v>77</v>
      </c>
      <c r="AY263" s="254" t="s">
        <v>124</v>
      </c>
    </row>
    <row r="264" s="2" customFormat="1" ht="24.15" customHeight="1">
      <c r="A264" s="38"/>
      <c r="B264" s="39"/>
      <c r="C264" s="204" t="s">
        <v>282</v>
      </c>
      <c r="D264" s="204" t="s">
        <v>127</v>
      </c>
      <c r="E264" s="205" t="s">
        <v>361</v>
      </c>
      <c r="F264" s="206" t="s">
        <v>362</v>
      </c>
      <c r="G264" s="207" t="s">
        <v>130</v>
      </c>
      <c r="H264" s="208">
        <v>5.1760000000000002</v>
      </c>
      <c r="I264" s="209"/>
      <c r="J264" s="210">
        <f>ROUND(I264*H264,2)</f>
        <v>0</v>
      </c>
      <c r="K264" s="206" t="s">
        <v>131</v>
      </c>
      <c r="L264" s="44"/>
      <c r="M264" s="211" t="s">
        <v>19</v>
      </c>
      <c r="N264" s="212" t="s">
        <v>40</v>
      </c>
      <c r="O264" s="84"/>
      <c r="P264" s="213">
        <f>O264*H264</f>
        <v>0</v>
      </c>
      <c r="Q264" s="213">
        <v>0.17818000000000001</v>
      </c>
      <c r="R264" s="213">
        <f>Q264*H264</f>
        <v>0.92225968000000003</v>
      </c>
      <c r="S264" s="213">
        <v>0</v>
      </c>
      <c r="T264" s="214">
        <f>S264*H264</f>
        <v>0</v>
      </c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R264" s="215" t="s">
        <v>132</v>
      </c>
      <c r="AT264" s="215" t="s">
        <v>127</v>
      </c>
      <c r="AU264" s="215" t="s">
        <v>79</v>
      </c>
      <c r="AY264" s="17" t="s">
        <v>124</v>
      </c>
      <c r="BE264" s="216">
        <f>IF(N264="základní",J264,0)</f>
        <v>0</v>
      </c>
      <c r="BF264" s="216">
        <f>IF(N264="snížená",J264,0)</f>
        <v>0</v>
      </c>
      <c r="BG264" s="216">
        <f>IF(N264="zákl. přenesená",J264,0)</f>
        <v>0</v>
      </c>
      <c r="BH264" s="216">
        <f>IF(N264="sníž. přenesená",J264,0)</f>
        <v>0</v>
      </c>
      <c r="BI264" s="216">
        <f>IF(N264="nulová",J264,0)</f>
        <v>0</v>
      </c>
      <c r="BJ264" s="17" t="s">
        <v>77</v>
      </c>
      <c r="BK264" s="216">
        <f>ROUND(I264*H264,2)</f>
        <v>0</v>
      </c>
      <c r="BL264" s="17" t="s">
        <v>132</v>
      </c>
      <c r="BM264" s="215" t="s">
        <v>363</v>
      </c>
    </row>
    <row r="265" s="2" customFormat="1">
      <c r="A265" s="38"/>
      <c r="B265" s="39"/>
      <c r="C265" s="40"/>
      <c r="D265" s="217" t="s">
        <v>134</v>
      </c>
      <c r="E265" s="40"/>
      <c r="F265" s="218" t="s">
        <v>364</v>
      </c>
      <c r="G265" s="40"/>
      <c r="H265" s="40"/>
      <c r="I265" s="219"/>
      <c r="J265" s="40"/>
      <c r="K265" s="40"/>
      <c r="L265" s="44"/>
      <c r="M265" s="220"/>
      <c r="N265" s="221"/>
      <c r="O265" s="84"/>
      <c r="P265" s="84"/>
      <c r="Q265" s="84"/>
      <c r="R265" s="84"/>
      <c r="S265" s="84"/>
      <c r="T265" s="85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T265" s="17" t="s">
        <v>134</v>
      </c>
      <c r="AU265" s="17" t="s">
        <v>79</v>
      </c>
    </row>
    <row r="266" s="14" customFormat="1">
      <c r="A266" s="14"/>
      <c r="B266" s="233"/>
      <c r="C266" s="234"/>
      <c r="D266" s="224" t="s">
        <v>142</v>
      </c>
      <c r="E266" s="235" t="s">
        <v>19</v>
      </c>
      <c r="F266" s="236" t="s">
        <v>365</v>
      </c>
      <c r="G266" s="234"/>
      <c r="H266" s="237">
        <v>3.96</v>
      </c>
      <c r="I266" s="238"/>
      <c r="J266" s="234"/>
      <c r="K266" s="234"/>
      <c r="L266" s="239"/>
      <c r="M266" s="240"/>
      <c r="N266" s="241"/>
      <c r="O266" s="241"/>
      <c r="P266" s="241"/>
      <c r="Q266" s="241"/>
      <c r="R266" s="241"/>
      <c r="S266" s="241"/>
      <c r="T266" s="242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43" t="s">
        <v>142</v>
      </c>
      <c r="AU266" s="243" t="s">
        <v>79</v>
      </c>
      <c r="AV266" s="14" t="s">
        <v>79</v>
      </c>
      <c r="AW266" s="14" t="s">
        <v>31</v>
      </c>
      <c r="AX266" s="14" t="s">
        <v>69</v>
      </c>
      <c r="AY266" s="243" t="s">
        <v>124</v>
      </c>
    </row>
    <row r="267" s="14" customFormat="1">
      <c r="A267" s="14"/>
      <c r="B267" s="233"/>
      <c r="C267" s="234"/>
      <c r="D267" s="224" t="s">
        <v>142</v>
      </c>
      <c r="E267" s="235" t="s">
        <v>19</v>
      </c>
      <c r="F267" s="236" t="s">
        <v>366</v>
      </c>
      <c r="G267" s="234"/>
      <c r="H267" s="237">
        <v>1.216</v>
      </c>
      <c r="I267" s="238"/>
      <c r="J267" s="234"/>
      <c r="K267" s="234"/>
      <c r="L267" s="239"/>
      <c r="M267" s="240"/>
      <c r="N267" s="241"/>
      <c r="O267" s="241"/>
      <c r="P267" s="241"/>
      <c r="Q267" s="241"/>
      <c r="R267" s="241"/>
      <c r="S267" s="241"/>
      <c r="T267" s="242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43" t="s">
        <v>142</v>
      </c>
      <c r="AU267" s="243" t="s">
        <v>79</v>
      </c>
      <c r="AV267" s="14" t="s">
        <v>79</v>
      </c>
      <c r="AW267" s="14" t="s">
        <v>31</v>
      </c>
      <c r="AX267" s="14" t="s">
        <v>69</v>
      </c>
      <c r="AY267" s="243" t="s">
        <v>124</v>
      </c>
    </row>
    <row r="268" s="15" customFormat="1">
      <c r="A268" s="15"/>
      <c r="B268" s="244"/>
      <c r="C268" s="245"/>
      <c r="D268" s="224" t="s">
        <v>142</v>
      </c>
      <c r="E268" s="246" t="s">
        <v>19</v>
      </c>
      <c r="F268" s="247" t="s">
        <v>150</v>
      </c>
      <c r="G268" s="245"/>
      <c r="H268" s="248">
        <v>5.1760000000000002</v>
      </c>
      <c r="I268" s="249"/>
      <c r="J268" s="245"/>
      <c r="K268" s="245"/>
      <c r="L268" s="250"/>
      <c r="M268" s="251"/>
      <c r="N268" s="252"/>
      <c r="O268" s="252"/>
      <c r="P268" s="252"/>
      <c r="Q268" s="252"/>
      <c r="R268" s="252"/>
      <c r="S268" s="252"/>
      <c r="T268" s="253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T268" s="254" t="s">
        <v>142</v>
      </c>
      <c r="AU268" s="254" t="s">
        <v>79</v>
      </c>
      <c r="AV268" s="15" t="s">
        <v>132</v>
      </c>
      <c r="AW268" s="15" t="s">
        <v>31</v>
      </c>
      <c r="AX268" s="15" t="s">
        <v>77</v>
      </c>
      <c r="AY268" s="254" t="s">
        <v>124</v>
      </c>
    </row>
    <row r="269" s="12" customFormat="1" ht="22.8" customHeight="1">
      <c r="A269" s="12"/>
      <c r="B269" s="188"/>
      <c r="C269" s="189"/>
      <c r="D269" s="190" t="s">
        <v>68</v>
      </c>
      <c r="E269" s="202" t="s">
        <v>132</v>
      </c>
      <c r="F269" s="202" t="s">
        <v>367</v>
      </c>
      <c r="G269" s="189"/>
      <c r="H269" s="189"/>
      <c r="I269" s="192"/>
      <c r="J269" s="203">
        <f>BK269</f>
        <v>0</v>
      </c>
      <c r="K269" s="189"/>
      <c r="L269" s="194"/>
      <c r="M269" s="195"/>
      <c r="N269" s="196"/>
      <c r="O269" s="196"/>
      <c r="P269" s="197">
        <f>SUM(P270:P283)</f>
        <v>0</v>
      </c>
      <c r="Q269" s="196"/>
      <c r="R269" s="197">
        <f>SUM(R270:R283)</f>
        <v>3.8208709900000004</v>
      </c>
      <c r="S269" s="196"/>
      <c r="T269" s="198">
        <f>SUM(T270:T283)</f>
        <v>0</v>
      </c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R269" s="199" t="s">
        <v>77</v>
      </c>
      <c r="AT269" s="200" t="s">
        <v>68</v>
      </c>
      <c r="AU269" s="200" t="s">
        <v>77</v>
      </c>
      <c r="AY269" s="199" t="s">
        <v>124</v>
      </c>
      <c r="BK269" s="201">
        <f>SUM(BK270:BK283)</f>
        <v>0</v>
      </c>
    </row>
    <row r="270" s="2" customFormat="1" ht="16.5" customHeight="1">
      <c r="A270" s="38"/>
      <c r="B270" s="39"/>
      <c r="C270" s="204" t="s">
        <v>368</v>
      </c>
      <c r="D270" s="204" t="s">
        <v>127</v>
      </c>
      <c r="E270" s="205" t="s">
        <v>369</v>
      </c>
      <c r="F270" s="206" t="s">
        <v>370</v>
      </c>
      <c r="G270" s="207" t="s">
        <v>153</v>
      </c>
      <c r="H270" s="208">
        <v>1.3300000000000001</v>
      </c>
      <c r="I270" s="209"/>
      <c r="J270" s="210">
        <f>ROUND(I270*H270,2)</f>
        <v>0</v>
      </c>
      <c r="K270" s="206" t="s">
        <v>131</v>
      </c>
      <c r="L270" s="44"/>
      <c r="M270" s="211" t="s">
        <v>19</v>
      </c>
      <c r="N270" s="212" t="s">
        <v>40</v>
      </c>
      <c r="O270" s="84"/>
      <c r="P270" s="213">
        <f>O270*H270</f>
        <v>0</v>
      </c>
      <c r="Q270" s="213">
        <v>2.5019800000000001</v>
      </c>
      <c r="R270" s="213">
        <f>Q270*H270</f>
        <v>3.3276334000000003</v>
      </c>
      <c r="S270" s="213">
        <v>0</v>
      </c>
      <c r="T270" s="214">
        <f>S270*H270</f>
        <v>0</v>
      </c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R270" s="215" t="s">
        <v>132</v>
      </c>
      <c r="AT270" s="215" t="s">
        <v>127</v>
      </c>
      <c r="AU270" s="215" t="s">
        <v>79</v>
      </c>
      <c r="AY270" s="17" t="s">
        <v>124</v>
      </c>
      <c r="BE270" s="216">
        <f>IF(N270="základní",J270,0)</f>
        <v>0</v>
      </c>
      <c r="BF270" s="216">
        <f>IF(N270="snížená",J270,0)</f>
        <v>0</v>
      </c>
      <c r="BG270" s="216">
        <f>IF(N270="zákl. přenesená",J270,0)</f>
        <v>0</v>
      </c>
      <c r="BH270" s="216">
        <f>IF(N270="sníž. přenesená",J270,0)</f>
        <v>0</v>
      </c>
      <c r="BI270" s="216">
        <f>IF(N270="nulová",J270,0)</f>
        <v>0</v>
      </c>
      <c r="BJ270" s="17" t="s">
        <v>77</v>
      </c>
      <c r="BK270" s="216">
        <f>ROUND(I270*H270,2)</f>
        <v>0</v>
      </c>
      <c r="BL270" s="17" t="s">
        <v>132</v>
      </c>
      <c r="BM270" s="215" t="s">
        <v>371</v>
      </c>
    </row>
    <row r="271" s="2" customFormat="1">
      <c r="A271" s="38"/>
      <c r="B271" s="39"/>
      <c r="C271" s="40"/>
      <c r="D271" s="217" t="s">
        <v>134</v>
      </c>
      <c r="E271" s="40"/>
      <c r="F271" s="218" t="s">
        <v>372</v>
      </c>
      <c r="G271" s="40"/>
      <c r="H271" s="40"/>
      <c r="I271" s="219"/>
      <c r="J271" s="40"/>
      <c r="K271" s="40"/>
      <c r="L271" s="44"/>
      <c r="M271" s="220"/>
      <c r="N271" s="221"/>
      <c r="O271" s="84"/>
      <c r="P271" s="84"/>
      <c r="Q271" s="84"/>
      <c r="R271" s="84"/>
      <c r="S271" s="84"/>
      <c r="T271" s="85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T271" s="17" t="s">
        <v>134</v>
      </c>
      <c r="AU271" s="17" t="s">
        <v>79</v>
      </c>
    </row>
    <row r="272" s="14" customFormat="1">
      <c r="A272" s="14"/>
      <c r="B272" s="233"/>
      <c r="C272" s="234"/>
      <c r="D272" s="224" t="s">
        <v>142</v>
      </c>
      <c r="E272" s="235" t="s">
        <v>19</v>
      </c>
      <c r="F272" s="236" t="s">
        <v>373</v>
      </c>
      <c r="G272" s="234"/>
      <c r="H272" s="237">
        <v>1.3300000000000001</v>
      </c>
      <c r="I272" s="238"/>
      <c r="J272" s="234"/>
      <c r="K272" s="234"/>
      <c r="L272" s="239"/>
      <c r="M272" s="240"/>
      <c r="N272" s="241"/>
      <c r="O272" s="241"/>
      <c r="P272" s="241"/>
      <c r="Q272" s="241"/>
      <c r="R272" s="241"/>
      <c r="S272" s="241"/>
      <c r="T272" s="242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43" t="s">
        <v>142</v>
      </c>
      <c r="AU272" s="243" t="s">
        <v>79</v>
      </c>
      <c r="AV272" s="14" t="s">
        <v>79</v>
      </c>
      <c r="AW272" s="14" t="s">
        <v>31</v>
      </c>
      <c r="AX272" s="14" t="s">
        <v>69</v>
      </c>
      <c r="AY272" s="243" t="s">
        <v>124</v>
      </c>
    </row>
    <row r="273" s="15" customFormat="1">
      <c r="A273" s="15"/>
      <c r="B273" s="244"/>
      <c r="C273" s="245"/>
      <c r="D273" s="224" t="s">
        <v>142</v>
      </c>
      <c r="E273" s="246" t="s">
        <v>19</v>
      </c>
      <c r="F273" s="247" t="s">
        <v>150</v>
      </c>
      <c r="G273" s="245"/>
      <c r="H273" s="248">
        <v>1.3300000000000001</v>
      </c>
      <c r="I273" s="249"/>
      <c r="J273" s="245"/>
      <c r="K273" s="245"/>
      <c r="L273" s="250"/>
      <c r="M273" s="251"/>
      <c r="N273" s="252"/>
      <c r="O273" s="252"/>
      <c r="P273" s="252"/>
      <c r="Q273" s="252"/>
      <c r="R273" s="252"/>
      <c r="S273" s="252"/>
      <c r="T273" s="253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T273" s="254" t="s">
        <v>142</v>
      </c>
      <c r="AU273" s="254" t="s">
        <v>79</v>
      </c>
      <c r="AV273" s="15" t="s">
        <v>132</v>
      </c>
      <c r="AW273" s="15" t="s">
        <v>31</v>
      </c>
      <c r="AX273" s="15" t="s">
        <v>77</v>
      </c>
      <c r="AY273" s="254" t="s">
        <v>124</v>
      </c>
    </row>
    <row r="274" s="2" customFormat="1" ht="16.5" customHeight="1">
      <c r="A274" s="38"/>
      <c r="B274" s="39"/>
      <c r="C274" s="204" t="s">
        <v>158</v>
      </c>
      <c r="D274" s="204" t="s">
        <v>127</v>
      </c>
      <c r="E274" s="205" t="s">
        <v>374</v>
      </c>
      <c r="F274" s="206" t="s">
        <v>375</v>
      </c>
      <c r="G274" s="207" t="s">
        <v>130</v>
      </c>
      <c r="H274" s="208">
        <v>12.768000000000001</v>
      </c>
      <c r="I274" s="209"/>
      <c r="J274" s="210">
        <f>ROUND(I274*H274,2)</f>
        <v>0</v>
      </c>
      <c r="K274" s="206" t="s">
        <v>131</v>
      </c>
      <c r="L274" s="44"/>
      <c r="M274" s="211" t="s">
        <v>19</v>
      </c>
      <c r="N274" s="212" t="s">
        <v>40</v>
      </c>
      <c r="O274" s="84"/>
      <c r="P274" s="213">
        <f>O274*H274</f>
        <v>0</v>
      </c>
      <c r="Q274" s="213">
        <v>0.011169999999999999</v>
      </c>
      <c r="R274" s="213">
        <f>Q274*H274</f>
        <v>0.14261856000000001</v>
      </c>
      <c r="S274" s="213">
        <v>0</v>
      </c>
      <c r="T274" s="214">
        <f>S274*H274</f>
        <v>0</v>
      </c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R274" s="215" t="s">
        <v>132</v>
      </c>
      <c r="AT274" s="215" t="s">
        <v>127</v>
      </c>
      <c r="AU274" s="215" t="s">
        <v>79</v>
      </c>
      <c r="AY274" s="17" t="s">
        <v>124</v>
      </c>
      <c r="BE274" s="216">
        <f>IF(N274="základní",J274,0)</f>
        <v>0</v>
      </c>
      <c r="BF274" s="216">
        <f>IF(N274="snížená",J274,0)</f>
        <v>0</v>
      </c>
      <c r="BG274" s="216">
        <f>IF(N274="zákl. přenesená",J274,0)</f>
        <v>0</v>
      </c>
      <c r="BH274" s="216">
        <f>IF(N274="sníž. přenesená",J274,0)</f>
        <v>0</v>
      </c>
      <c r="BI274" s="216">
        <f>IF(N274="nulová",J274,0)</f>
        <v>0</v>
      </c>
      <c r="BJ274" s="17" t="s">
        <v>77</v>
      </c>
      <c r="BK274" s="216">
        <f>ROUND(I274*H274,2)</f>
        <v>0</v>
      </c>
      <c r="BL274" s="17" t="s">
        <v>132</v>
      </c>
      <c r="BM274" s="215" t="s">
        <v>376</v>
      </c>
    </row>
    <row r="275" s="2" customFormat="1">
      <c r="A275" s="38"/>
      <c r="B275" s="39"/>
      <c r="C275" s="40"/>
      <c r="D275" s="217" t="s">
        <v>134</v>
      </c>
      <c r="E275" s="40"/>
      <c r="F275" s="218" t="s">
        <v>377</v>
      </c>
      <c r="G275" s="40"/>
      <c r="H275" s="40"/>
      <c r="I275" s="219"/>
      <c r="J275" s="40"/>
      <c r="K275" s="40"/>
      <c r="L275" s="44"/>
      <c r="M275" s="220"/>
      <c r="N275" s="221"/>
      <c r="O275" s="84"/>
      <c r="P275" s="84"/>
      <c r="Q275" s="84"/>
      <c r="R275" s="84"/>
      <c r="S275" s="84"/>
      <c r="T275" s="85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T275" s="17" t="s">
        <v>134</v>
      </c>
      <c r="AU275" s="17" t="s">
        <v>79</v>
      </c>
    </row>
    <row r="276" s="14" customFormat="1">
      <c r="A276" s="14"/>
      <c r="B276" s="233"/>
      <c r="C276" s="234"/>
      <c r="D276" s="224" t="s">
        <v>142</v>
      </c>
      <c r="E276" s="235" t="s">
        <v>19</v>
      </c>
      <c r="F276" s="236" t="s">
        <v>378</v>
      </c>
      <c r="G276" s="234"/>
      <c r="H276" s="237">
        <v>12.768000000000001</v>
      </c>
      <c r="I276" s="238"/>
      <c r="J276" s="234"/>
      <c r="K276" s="234"/>
      <c r="L276" s="239"/>
      <c r="M276" s="240"/>
      <c r="N276" s="241"/>
      <c r="O276" s="241"/>
      <c r="P276" s="241"/>
      <c r="Q276" s="241"/>
      <c r="R276" s="241"/>
      <c r="S276" s="241"/>
      <c r="T276" s="242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43" t="s">
        <v>142</v>
      </c>
      <c r="AU276" s="243" t="s">
        <v>79</v>
      </c>
      <c r="AV276" s="14" t="s">
        <v>79</v>
      </c>
      <c r="AW276" s="14" t="s">
        <v>31</v>
      </c>
      <c r="AX276" s="14" t="s">
        <v>69</v>
      </c>
      <c r="AY276" s="243" t="s">
        <v>124</v>
      </c>
    </row>
    <row r="277" s="15" customFormat="1">
      <c r="A277" s="15"/>
      <c r="B277" s="244"/>
      <c r="C277" s="245"/>
      <c r="D277" s="224" t="s">
        <v>142</v>
      </c>
      <c r="E277" s="246" t="s">
        <v>19</v>
      </c>
      <c r="F277" s="247" t="s">
        <v>150</v>
      </c>
      <c r="G277" s="245"/>
      <c r="H277" s="248">
        <v>12.768000000000001</v>
      </c>
      <c r="I277" s="249"/>
      <c r="J277" s="245"/>
      <c r="K277" s="245"/>
      <c r="L277" s="250"/>
      <c r="M277" s="251"/>
      <c r="N277" s="252"/>
      <c r="O277" s="252"/>
      <c r="P277" s="252"/>
      <c r="Q277" s="252"/>
      <c r="R277" s="252"/>
      <c r="S277" s="252"/>
      <c r="T277" s="253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T277" s="254" t="s">
        <v>142</v>
      </c>
      <c r="AU277" s="254" t="s">
        <v>79</v>
      </c>
      <c r="AV277" s="15" t="s">
        <v>132</v>
      </c>
      <c r="AW277" s="15" t="s">
        <v>31</v>
      </c>
      <c r="AX277" s="15" t="s">
        <v>77</v>
      </c>
      <c r="AY277" s="254" t="s">
        <v>124</v>
      </c>
    </row>
    <row r="278" s="2" customFormat="1" ht="16.5" customHeight="1">
      <c r="A278" s="38"/>
      <c r="B278" s="39"/>
      <c r="C278" s="204" t="s">
        <v>379</v>
      </c>
      <c r="D278" s="204" t="s">
        <v>127</v>
      </c>
      <c r="E278" s="205" t="s">
        <v>380</v>
      </c>
      <c r="F278" s="206" t="s">
        <v>381</v>
      </c>
      <c r="G278" s="207" t="s">
        <v>130</v>
      </c>
      <c r="H278" s="208">
        <v>12.768000000000001</v>
      </c>
      <c r="I278" s="209"/>
      <c r="J278" s="210">
        <f>ROUND(I278*H278,2)</f>
        <v>0</v>
      </c>
      <c r="K278" s="206" t="s">
        <v>131</v>
      </c>
      <c r="L278" s="44"/>
      <c r="M278" s="211" t="s">
        <v>19</v>
      </c>
      <c r="N278" s="212" t="s">
        <v>40</v>
      </c>
      <c r="O278" s="84"/>
      <c r="P278" s="213">
        <f>O278*H278</f>
        <v>0</v>
      </c>
      <c r="Q278" s="213">
        <v>0</v>
      </c>
      <c r="R278" s="213">
        <f>Q278*H278</f>
        <v>0</v>
      </c>
      <c r="S278" s="213">
        <v>0</v>
      </c>
      <c r="T278" s="214">
        <f>S278*H278</f>
        <v>0</v>
      </c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R278" s="215" t="s">
        <v>132</v>
      </c>
      <c r="AT278" s="215" t="s">
        <v>127</v>
      </c>
      <c r="AU278" s="215" t="s">
        <v>79</v>
      </c>
      <c r="AY278" s="17" t="s">
        <v>124</v>
      </c>
      <c r="BE278" s="216">
        <f>IF(N278="základní",J278,0)</f>
        <v>0</v>
      </c>
      <c r="BF278" s="216">
        <f>IF(N278="snížená",J278,0)</f>
        <v>0</v>
      </c>
      <c r="BG278" s="216">
        <f>IF(N278="zákl. přenesená",J278,0)</f>
        <v>0</v>
      </c>
      <c r="BH278" s="216">
        <f>IF(N278="sníž. přenesená",J278,0)</f>
        <v>0</v>
      </c>
      <c r="BI278" s="216">
        <f>IF(N278="nulová",J278,0)</f>
        <v>0</v>
      </c>
      <c r="BJ278" s="17" t="s">
        <v>77</v>
      </c>
      <c r="BK278" s="216">
        <f>ROUND(I278*H278,2)</f>
        <v>0</v>
      </c>
      <c r="BL278" s="17" t="s">
        <v>132</v>
      </c>
      <c r="BM278" s="215" t="s">
        <v>382</v>
      </c>
    </row>
    <row r="279" s="2" customFormat="1">
      <c r="A279" s="38"/>
      <c r="B279" s="39"/>
      <c r="C279" s="40"/>
      <c r="D279" s="217" t="s">
        <v>134</v>
      </c>
      <c r="E279" s="40"/>
      <c r="F279" s="218" t="s">
        <v>383</v>
      </c>
      <c r="G279" s="40"/>
      <c r="H279" s="40"/>
      <c r="I279" s="219"/>
      <c r="J279" s="40"/>
      <c r="K279" s="40"/>
      <c r="L279" s="44"/>
      <c r="M279" s="220"/>
      <c r="N279" s="221"/>
      <c r="O279" s="84"/>
      <c r="P279" s="84"/>
      <c r="Q279" s="84"/>
      <c r="R279" s="84"/>
      <c r="S279" s="84"/>
      <c r="T279" s="85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T279" s="17" t="s">
        <v>134</v>
      </c>
      <c r="AU279" s="17" t="s">
        <v>79</v>
      </c>
    </row>
    <row r="280" s="2" customFormat="1" ht="24.15" customHeight="1">
      <c r="A280" s="38"/>
      <c r="B280" s="39"/>
      <c r="C280" s="204" t="s">
        <v>293</v>
      </c>
      <c r="D280" s="204" t="s">
        <v>127</v>
      </c>
      <c r="E280" s="205" t="s">
        <v>384</v>
      </c>
      <c r="F280" s="206" t="s">
        <v>385</v>
      </c>
      <c r="G280" s="207" t="s">
        <v>206</v>
      </c>
      <c r="H280" s="208">
        <v>0.33300000000000002</v>
      </c>
      <c r="I280" s="209"/>
      <c r="J280" s="210">
        <f>ROUND(I280*H280,2)</f>
        <v>0</v>
      </c>
      <c r="K280" s="206" t="s">
        <v>131</v>
      </c>
      <c r="L280" s="44"/>
      <c r="M280" s="211" t="s">
        <v>19</v>
      </c>
      <c r="N280" s="212" t="s">
        <v>40</v>
      </c>
      <c r="O280" s="84"/>
      <c r="P280" s="213">
        <f>O280*H280</f>
        <v>0</v>
      </c>
      <c r="Q280" s="213">
        <v>1.05291</v>
      </c>
      <c r="R280" s="213">
        <f>Q280*H280</f>
        <v>0.35061903</v>
      </c>
      <c r="S280" s="213">
        <v>0</v>
      </c>
      <c r="T280" s="214">
        <f>S280*H280</f>
        <v>0</v>
      </c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R280" s="215" t="s">
        <v>132</v>
      </c>
      <c r="AT280" s="215" t="s">
        <v>127</v>
      </c>
      <c r="AU280" s="215" t="s">
        <v>79</v>
      </c>
      <c r="AY280" s="17" t="s">
        <v>124</v>
      </c>
      <c r="BE280" s="216">
        <f>IF(N280="základní",J280,0)</f>
        <v>0</v>
      </c>
      <c r="BF280" s="216">
        <f>IF(N280="snížená",J280,0)</f>
        <v>0</v>
      </c>
      <c r="BG280" s="216">
        <f>IF(N280="zákl. přenesená",J280,0)</f>
        <v>0</v>
      </c>
      <c r="BH280" s="216">
        <f>IF(N280="sníž. přenesená",J280,0)</f>
        <v>0</v>
      </c>
      <c r="BI280" s="216">
        <f>IF(N280="nulová",J280,0)</f>
        <v>0</v>
      </c>
      <c r="BJ280" s="17" t="s">
        <v>77</v>
      </c>
      <c r="BK280" s="216">
        <f>ROUND(I280*H280,2)</f>
        <v>0</v>
      </c>
      <c r="BL280" s="17" t="s">
        <v>132</v>
      </c>
      <c r="BM280" s="215" t="s">
        <v>386</v>
      </c>
    </row>
    <row r="281" s="2" customFormat="1">
      <c r="A281" s="38"/>
      <c r="B281" s="39"/>
      <c r="C281" s="40"/>
      <c r="D281" s="217" t="s">
        <v>134</v>
      </c>
      <c r="E281" s="40"/>
      <c r="F281" s="218" t="s">
        <v>387</v>
      </c>
      <c r="G281" s="40"/>
      <c r="H281" s="40"/>
      <c r="I281" s="219"/>
      <c r="J281" s="40"/>
      <c r="K281" s="40"/>
      <c r="L281" s="44"/>
      <c r="M281" s="220"/>
      <c r="N281" s="221"/>
      <c r="O281" s="84"/>
      <c r="P281" s="84"/>
      <c r="Q281" s="84"/>
      <c r="R281" s="84"/>
      <c r="S281" s="84"/>
      <c r="T281" s="85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T281" s="17" t="s">
        <v>134</v>
      </c>
      <c r="AU281" s="17" t="s">
        <v>79</v>
      </c>
    </row>
    <row r="282" s="14" customFormat="1">
      <c r="A282" s="14"/>
      <c r="B282" s="233"/>
      <c r="C282" s="234"/>
      <c r="D282" s="224" t="s">
        <v>142</v>
      </c>
      <c r="E282" s="235" t="s">
        <v>19</v>
      </c>
      <c r="F282" s="236" t="s">
        <v>388</v>
      </c>
      <c r="G282" s="234"/>
      <c r="H282" s="237">
        <v>0.33300000000000002</v>
      </c>
      <c r="I282" s="238"/>
      <c r="J282" s="234"/>
      <c r="K282" s="234"/>
      <c r="L282" s="239"/>
      <c r="M282" s="240"/>
      <c r="N282" s="241"/>
      <c r="O282" s="241"/>
      <c r="P282" s="241"/>
      <c r="Q282" s="241"/>
      <c r="R282" s="241"/>
      <c r="S282" s="241"/>
      <c r="T282" s="242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43" t="s">
        <v>142</v>
      </c>
      <c r="AU282" s="243" t="s">
        <v>79</v>
      </c>
      <c r="AV282" s="14" t="s">
        <v>79</v>
      </c>
      <c r="AW282" s="14" t="s">
        <v>31</v>
      </c>
      <c r="AX282" s="14" t="s">
        <v>69</v>
      </c>
      <c r="AY282" s="243" t="s">
        <v>124</v>
      </c>
    </row>
    <row r="283" s="15" customFormat="1">
      <c r="A283" s="15"/>
      <c r="B283" s="244"/>
      <c r="C283" s="245"/>
      <c r="D283" s="224" t="s">
        <v>142</v>
      </c>
      <c r="E283" s="246" t="s">
        <v>19</v>
      </c>
      <c r="F283" s="247" t="s">
        <v>150</v>
      </c>
      <c r="G283" s="245"/>
      <c r="H283" s="248">
        <v>0.33300000000000002</v>
      </c>
      <c r="I283" s="249"/>
      <c r="J283" s="245"/>
      <c r="K283" s="245"/>
      <c r="L283" s="250"/>
      <c r="M283" s="251"/>
      <c r="N283" s="252"/>
      <c r="O283" s="252"/>
      <c r="P283" s="252"/>
      <c r="Q283" s="252"/>
      <c r="R283" s="252"/>
      <c r="S283" s="252"/>
      <c r="T283" s="253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T283" s="254" t="s">
        <v>142</v>
      </c>
      <c r="AU283" s="254" t="s">
        <v>79</v>
      </c>
      <c r="AV283" s="15" t="s">
        <v>132</v>
      </c>
      <c r="AW283" s="15" t="s">
        <v>31</v>
      </c>
      <c r="AX283" s="15" t="s">
        <v>77</v>
      </c>
      <c r="AY283" s="254" t="s">
        <v>124</v>
      </c>
    </row>
    <row r="284" s="12" customFormat="1" ht="22.8" customHeight="1">
      <c r="A284" s="12"/>
      <c r="B284" s="188"/>
      <c r="C284" s="189"/>
      <c r="D284" s="190" t="s">
        <v>68</v>
      </c>
      <c r="E284" s="202" t="s">
        <v>176</v>
      </c>
      <c r="F284" s="202" t="s">
        <v>389</v>
      </c>
      <c r="G284" s="189"/>
      <c r="H284" s="189"/>
      <c r="I284" s="192"/>
      <c r="J284" s="203">
        <f>BK284</f>
        <v>0</v>
      </c>
      <c r="K284" s="189"/>
      <c r="L284" s="194"/>
      <c r="M284" s="195"/>
      <c r="N284" s="196"/>
      <c r="O284" s="196"/>
      <c r="P284" s="197">
        <f>SUM(P285:P302)</f>
        <v>0</v>
      </c>
      <c r="Q284" s="196"/>
      <c r="R284" s="197">
        <f>SUM(R285:R302)</f>
        <v>17.145471799999999</v>
      </c>
      <c r="S284" s="196"/>
      <c r="T284" s="198">
        <f>SUM(T285:T302)</f>
        <v>2.3039999999999998</v>
      </c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R284" s="199" t="s">
        <v>77</v>
      </c>
      <c r="AT284" s="200" t="s">
        <v>68</v>
      </c>
      <c r="AU284" s="200" t="s">
        <v>77</v>
      </c>
      <c r="AY284" s="199" t="s">
        <v>124</v>
      </c>
      <c r="BK284" s="201">
        <f>SUM(BK285:BK302)</f>
        <v>0</v>
      </c>
    </row>
    <row r="285" s="2" customFormat="1" ht="24.15" customHeight="1">
      <c r="A285" s="38"/>
      <c r="B285" s="39"/>
      <c r="C285" s="204" t="s">
        <v>390</v>
      </c>
      <c r="D285" s="204" t="s">
        <v>127</v>
      </c>
      <c r="E285" s="205" t="s">
        <v>391</v>
      </c>
      <c r="F285" s="206" t="s">
        <v>392</v>
      </c>
      <c r="G285" s="207" t="s">
        <v>356</v>
      </c>
      <c r="H285" s="208">
        <v>2.5</v>
      </c>
      <c r="I285" s="209"/>
      <c r="J285" s="210">
        <f>ROUND(I285*H285,2)</f>
        <v>0</v>
      </c>
      <c r="K285" s="206" t="s">
        <v>131</v>
      </c>
      <c r="L285" s="44"/>
      <c r="M285" s="211" t="s">
        <v>19</v>
      </c>
      <c r="N285" s="212" t="s">
        <v>40</v>
      </c>
      <c r="O285" s="84"/>
      <c r="P285" s="213">
        <f>O285*H285</f>
        <v>0</v>
      </c>
      <c r="Q285" s="213">
        <v>1.0000000000000001E-05</v>
      </c>
      <c r="R285" s="213">
        <f>Q285*H285</f>
        <v>2.5000000000000001E-05</v>
      </c>
      <c r="S285" s="213">
        <v>0</v>
      </c>
      <c r="T285" s="214">
        <f>S285*H285</f>
        <v>0</v>
      </c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R285" s="215" t="s">
        <v>132</v>
      </c>
      <c r="AT285" s="215" t="s">
        <v>127</v>
      </c>
      <c r="AU285" s="215" t="s">
        <v>79</v>
      </c>
      <c r="AY285" s="17" t="s">
        <v>124</v>
      </c>
      <c r="BE285" s="216">
        <f>IF(N285="základní",J285,0)</f>
        <v>0</v>
      </c>
      <c r="BF285" s="216">
        <f>IF(N285="snížená",J285,0)</f>
        <v>0</v>
      </c>
      <c r="BG285" s="216">
        <f>IF(N285="zákl. přenesená",J285,0)</f>
        <v>0</v>
      </c>
      <c r="BH285" s="216">
        <f>IF(N285="sníž. přenesená",J285,0)</f>
        <v>0</v>
      </c>
      <c r="BI285" s="216">
        <f>IF(N285="nulová",J285,0)</f>
        <v>0</v>
      </c>
      <c r="BJ285" s="17" t="s">
        <v>77</v>
      </c>
      <c r="BK285" s="216">
        <f>ROUND(I285*H285,2)</f>
        <v>0</v>
      </c>
      <c r="BL285" s="17" t="s">
        <v>132</v>
      </c>
      <c r="BM285" s="215" t="s">
        <v>393</v>
      </c>
    </row>
    <row r="286" s="2" customFormat="1">
      <c r="A286" s="38"/>
      <c r="B286" s="39"/>
      <c r="C286" s="40"/>
      <c r="D286" s="217" t="s">
        <v>134</v>
      </c>
      <c r="E286" s="40"/>
      <c r="F286" s="218" t="s">
        <v>394</v>
      </c>
      <c r="G286" s="40"/>
      <c r="H286" s="40"/>
      <c r="I286" s="219"/>
      <c r="J286" s="40"/>
      <c r="K286" s="40"/>
      <c r="L286" s="44"/>
      <c r="M286" s="220"/>
      <c r="N286" s="221"/>
      <c r="O286" s="84"/>
      <c r="P286" s="84"/>
      <c r="Q286" s="84"/>
      <c r="R286" s="84"/>
      <c r="S286" s="84"/>
      <c r="T286" s="85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T286" s="17" t="s">
        <v>134</v>
      </c>
      <c r="AU286" s="17" t="s">
        <v>79</v>
      </c>
    </row>
    <row r="287" s="2" customFormat="1" ht="24.15" customHeight="1">
      <c r="A287" s="38"/>
      <c r="B287" s="39"/>
      <c r="C287" s="255" t="s">
        <v>395</v>
      </c>
      <c r="D287" s="255" t="s">
        <v>225</v>
      </c>
      <c r="E287" s="256" t="s">
        <v>396</v>
      </c>
      <c r="F287" s="257" t="s">
        <v>397</v>
      </c>
      <c r="G287" s="258" t="s">
        <v>356</v>
      </c>
      <c r="H287" s="259">
        <v>2.5379999999999998</v>
      </c>
      <c r="I287" s="260"/>
      <c r="J287" s="261">
        <f>ROUND(I287*H287,2)</f>
        <v>0</v>
      </c>
      <c r="K287" s="257" t="s">
        <v>131</v>
      </c>
      <c r="L287" s="262"/>
      <c r="M287" s="263" t="s">
        <v>19</v>
      </c>
      <c r="N287" s="264" t="s">
        <v>40</v>
      </c>
      <c r="O287" s="84"/>
      <c r="P287" s="213">
        <f>O287*H287</f>
        <v>0</v>
      </c>
      <c r="Q287" s="213">
        <v>0.0035999999999999999</v>
      </c>
      <c r="R287" s="213">
        <f>Q287*H287</f>
        <v>0.0091367999999999987</v>
      </c>
      <c r="S287" s="213">
        <v>0</v>
      </c>
      <c r="T287" s="214">
        <f>S287*H287</f>
        <v>0</v>
      </c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R287" s="215" t="s">
        <v>176</v>
      </c>
      <c r="AT287" s="215" t="s">
        <v>225</v>
      </c>
      <c r="AU287" s="215" t="s">
        <v>79</v>
      </c>
      <c r="AY287" s="17" t="s">
        <v>124</v>
      </c>
      <c r="BE287" s="216">
        <f>IF(N287="základní",J287,0)</f>
        <v>0</v>
      </c>
      <c r="BF287" s="216">
        <f>IF(N287="snížená",J287,0)</f>
        <v>0</v>
      </c>
      <c r="BG287" s="216">
        <f>IF(N287="zákl. přenesená",J287,0)</f>
        <v>0</v>
      </c>
      <c r="BH287" s="216">
        <f>IF(N287="sníž. přenesená",J287,0)</f>
        <v>0</v>
      </c>
      <c r="BI287" s="216">
        <f>IF(N287="nulová",J287,0)</f>
        <v>0</v>
      </c>
      <c r="BJ287" s="17" t="s">
        <v>77</v>
      </c>
      <c r="BK287" s="216">
        <f>ROUND(I287*H287,2)</f>
        <v>0</v>
      </c>
      <c r="BL287" s="17" t="s">
        <v>132</v>
      </c>
      <c r="BM287" s="215" t="s">
        <v>398</v>
      </c>
    </row>
    <row r="288" s="14" customFormat="1">
      <c r="A288" s="14"/>
      <c r="B288" s="233"/>
      <c r="C288" s="234"/>
      <c r="D288" s="224" t="s">
        <v>142</v>
      </c>
      <c r="E288" s="234"/>
      <c r="F288" s="236" t="s">
        <v>399</v>
      </c>
      <c r="G288" s="234"/>
      <c r="H288" s="237">
        <v>2.5379999999999998</v>
      </c>
      <c r="I288" s="238"/>
      <c r="J288" s="234"/>
      <c r="K288" s="234"/>
      <c r="L288" s="239"/>
      <c r="M288" s="240"/>
      <c r="N288" s="241"/>
      <c r="O288" s="241"/>
      <c r="P288" s="241"/>
      <c r="Q288" s="241"/>
      <c r="R288" s="241"/>
      <c r="S288" s="241"/>
      <c r="T288" s="242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43" t="s">
        <v>142</v>
      </c>
      <c r="AU288" s="243" t="s">
        <v>79</v>
      </c>
      <c r="AV288" s="14" t="s">
        <v>79</v>
      </c>
      <c r="AW288" s="14" t="s">
        <v>4</v>
      </c>
      <c r="AX288" s="14" t="s">
        <v>77</v>
      </c>
      <c r="AY288" s="243" t="s">
        <v>124</v>
      </c>
    </row>
    <row r="289" s="2" customFormat="1" ht="33" customHeight="1">
      <c r="A289" s="38"/>
      <c r="B289" s="39"/>
      <c r="C289" s="204" t="s">
        <v>400</v>
      </c>
      <c r="D289" s="204" t="s">
        <v>127</v>
      </c>
      <c r="E289" s="205" t="s">
        <v>401</v>
      </c>
      <c r="F289" s="206" t="s">
        <v>402</v>
      </c>
      <c r="G289" s="207" t="s">
        <v>153</v>
      </c>
      <c r="H289" s="208">
        <v>1.2</v>
      </c>
      <c r="I289" s="209"/>
      <c r="J289" s="210">
        <f>ROUND(I289*H289,2)</f>
        <v>0</v>
      </c>
      <c r="K289" s="206" t="s">
        <v>131</v>
      </c>
      <c r="L289" s="44"/>
      <c r="M289" s="211" t="s">
        <v>19</v>
      </c>
      <c r="N289" s="212" t="s">
        <v>40</v>
      </c>
      <c r="O289" s="84"/>
      <c r="P289" s="213">
        <f>O289*H289</f>
        <v>0</v>
      </c>
      <c r="Q289" s="213">
        <v>0</v>
      </c>
      <c r="R289" s="213">
        <f>Q289*H289</f>
        <v>0</v>
      </c>
      <c r="S289" s="213">
        <v>1.9199999999999999</v>
      </c>
      <c r="T289" s="214">
        <f>S289*H289</f>
        <v>2.3039999999999998</v>
      </c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R289" s="215" t="s">
        <v>132</v>
      </c>
      <c r="AT289" s="215" t="s">
        <v>127</v>
      </c>
      <c r="AU289" s="215" t="s">
        <v>79</v>
      </c>
      <c r="AY289" s="17" t="s">
        <v>124</v>
      </c>
      <c r="BE289" s="216">
        <f>IF(N289="základní",J289,0)</f>
        <v>0</v>
      </c>
      <c r="BF289" s="216">
        <f>IF(N289="snížená",J289,0)</f>
        <v>0</v>
      </c>
      <c r="BG289" s="216">
        <f>IF(N289="zákl. přenesená",J289,0)</f>
        <v>0</v>
      </c>
      <c r="BH289" s="216">
        <f>IF(N289="sníž. přenesená",J289,0)</f>
        <v>0</v>
      </c>
      <c r="BI289" s="216">
        <f>IF(N289="nulová",J289,0)</f>
        <v>0</v>
      </c>
      <c r="BJ289" s="17" t="s">
        <v>77</v>
      </c>
      <c r="BK289" s="216">
        <f>ROUND(I289*H289,2)</f>
        <v>0</v>
      </c>
      <c r="BL289" s="17" t="s">
        <v>132</v>
      </c>
      <c r="BM289" s="215" t="s">
        <v>403</v>
      </c>
    </row>
    <row r="290" s="2" customFormat="1">
      <c r="A290" s="38"/>
      <c r="B290" s="39"/>
      <c r="C290" s="40"/>
      <c r="D290" s="217" t="s">
        <v>134</v>
      </c>
      <c r="E290" s="40"/>
      <c r="F290" s="218" t="s">
        <v>404</v>
      </c>
      <c r="G290" s="40"/>
      <c r="H290" s="40"/>
      <c r="I290" s="219"/>
      <c r="J290" s="40"/>
      <c r="K290" s="40"/>
      <c r="L290" s="44"/>
      <c r="M290" s="220"/>
      <c r="N290" s="221"/>
      <c r="O290" s="84"/>
      <c r="P290" s="84"/>
      <c r="Q290" s="84"/>
      <c r="R290" s="84"/>
      <c r="S290" s="84"/>
      <c r="T290" s="85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T290" s="17" t="s">
        <v>134</v>
      </c>
      <c r="AU290" s="17" t="s">
        <v>79</v>
      </c>
    </row>
    <row r="291" s="2" customFormat="1" ht="21.75" customHeight="1">
      <c r="A291" s="38"/>
      <c r="B291" s="39"/>
      <c r="C291" s="204" t="s">
        <v>405</v>
      </c>
      <c r="D291" s="204" t="s">
        <v>127</v>
      </c>
      <c r="E291" s="205" t="s">
        <v>406</v>
      </c>
      <c r="F291" s="206" t="s">
        <v>407</v>
      </c>
      <c r="G291" s="207" t="s">
        <v>356</v>
      </c>
      <c r="H291" s="208">
        <v>5</v>
      </c>
      <c r="I291" s="209"/>
      <c r="J291" s="210">
        <f>ROUND(I291*H291,2)</f>
        <v>0</v>
      </c>
      <c r="K291" s="206" t="s">
        <v>131</v>
      </c>
      <c r="L291" s="44"/>
      <c r="M291" s="211" t="s">
        <v>19</v>
      </c>
      <c r="N291" s="212" t="s">
        <v>40</v>
      </c>
      <c r="O291" s="84"/>
      <c r="P291" s="213">
        <f>O291*H291</f>
        <v>0</v>
      </c>
      <c r="Q291" s="213">
        <v>0</v>
      </c>
      <c r="R291" s="213">
        <f>Q291*H291</f>
        <v>0</v>
      </c>
      <c r="S291" s="213">
        <v>0</v>
      </c>
      <c r="T291" s="214">
        <f>S291*H291</f>
        <v>0</v>
      </c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R291" s="215" t="s">
        <v>132</v>
      </c>
      <c r="AT291" s="215" t="s">
        <v>127</v>
      </c>
      <c r="AU291" s="215" t="s">
        <v>79</v>
      </c>
      <c r="AY291" s="17" t="s">
        <v>124</v>
      </c>
      <c r="BE291" s="216">
        <f>IF(N291="základní",J291,0)</f>
        <v>0</v>
      </c>
      <c r="BF291" s="216">
        <f>IF(N291="snížená",J291,0)</f>
        <v>0</v>
      </c>
      <c r="BG291" s="216">
        <f>IF(N291="zákl. přenesená",J291,0)</f>
        <v>0</v>
      </c>
      <c r="BH291" s="216">
        <f>IF(N291="sníž. přenesená",J291,0)</f>
        <v>0</v>
      </c>
      <c r="BI291" s="216">
        <f>IF(N291="nulová",J291,0)</f>
        <v>0</v>
      </c>
      <c r="BJ291" s="17" t="s">
        <v>77</v>
      </c>
      <c r="BK291" s="216">
        <f>ROUND(I291*H291,2)</f>
        <v>0</v>
      </c>
      <c r="BL291" s="17" t="s">
        <v>132</v>
      </c>
      <c r="BM291" s="215" t="s">
        <v>408</v>
      </c>
    </row>
    <row r="292" s="2" customFormat="1">
      <c r="A292" s="38"/>
      <c r="B292" s="39"/>
      <c r="C292" s="40"/>
      <c r="D292" s="217" t="s">
        <v>134</v>
      </c>
      <c r="E292" s="40"/>
      <c r="F292" s="218" t="s">
        <v>409</v>
      </c>
      <c r="G292" s="40"/>
      <c r="H292" s="40"/>
      <c r="I292" s="219"/>
      <c r="J292" s="40"/>
      <c r="K292" s="40"/>
      <c r="L292" s="44"/>
      <c r="M292" s="220"/>
      <c r="N292" s="221"/>
      <c r="O292" s="84"/>
      <c r="P292" s="84"/>
      <c r="Q292" s="84"/>
      <c r="R292" s="84"/>
      <c r="S292" s="84"/>
      <c r="T292" s="85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T292" s="17" t="s">
        <v>134</v>
      </c>
      <c r="AU292" s="17" t="s">
        <v>79</v>
      </c>
    </row>
    <row r="293" s="2" customFormat="1" ht="55.5" customHeight="1">
      <c r="A293" s="38"/>
      <c r="B293" s="39"/>
      <c r="C293" s="204" t="s">
        <v>410</v>
      </c>
      <c r="D293" s="204" t="s">
        <v>127</v>
      </c>
      <c r="E293" s="205" t="s">
        <v>411</v>
      </c>
      <c r="F293" s="206" t="s">
        <v>412</v>
      </c>
      <c r="G293" s="207" t="s">
        <v>175</v>
      </c>
      <c r="H293" s="208">
        <v>1</v>
      </c>
      <c r="I293" s="209"/>
      <c r="J293" s="210">
        <f>ROUND(I293*H293,2)</f>
        <v>0</v>
      </c>
      <c r="K293" s="206" t="s">
        <v>131</v>
      </c>
      <c r="L293" s="44"/>
      <c r="M293" s="211" t="s">
        <v>19</v>
      </c>
      <c r="N293" s="212" t="s">
        <v>40</v>
      </c>
      <c r="O293" s="84"/>
      <c r="P293" s="213">
        <f>O293*H293</f>
        <v>0</v>
      </c>
      <c r="Q293" s="213">
        <v>16.936319999999998</v>
      </c>
      <c r="R293" s="213">
        <f>Q293*H293</f>
        <v>16.936319999999998</v>
      </c>
      <c r="S293" s="213">
        <v>0</v>
      </c>
      <c r="T293" s="214">
        <f>S293*H293</f>
        <v>0</v>
      </c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R293" s="215" t="s">
        <v>132</v>
      </c>
      <c r="AT293" s="215" t="s">
        <v>127</v>
      </c>
      <c r="AU293" s="215" t="s">
        <v>79</v>
      </c>
      <c r="AY293" s="17" t="s">
        <v>124</v>
      </c>
      <c r="BE293" s="216">
        <f>IF(N293="základní",J293,0)</f>
        <v>0</v>
      </c>
      <c r="BF293" s="216">
        <f>IF(N293="snížená",J293,0)</f>
        <v>0</v>
      </c>
      <c r="BG293" s="216">
        <f>IF(N293="zákl. přenesená",J293,0)</f>
        <v>0</v>
      </c>
      <c r="BH293" s="216">
        <f>IF(N293="sníž. přenesená",J293,0)</f>
        <v>0</v>
      </c>
      <c r="BI293" s="216">
        <f>IF(N293="nulová",J293,0)</f>
        <v>0</v>
      </c>
      <c r="BJ293" s="17" t="s">
        <v>77</v>
      </c>
      <c r="BK293" s="216">
        <f>ROUND(I293*H293,2)</f>
        <v>0</v>
      </c>
      <c r="BL293" s="17" t="s">
        <v>132</v>
      </c>
      <c r="BM293" s="215" t="s">
        <v>413</v>
      </c>
    </row>
    <row r="294" s="2" customFormat="1">
      <c r="A294" s="38"/>
      <c r="B294" s="39"/>
      <c r="C294" s="40"/>
      <c r="D294" s="217" t="s">
        <v>134</v>
      </c>
      <c r="E294" s="40"/>
      <c r="F294" s="218" t="s">
        <v>414</v>
      </c>
      <c r="G294" s="40"/>
      <c r="H294" s="40"/>
      <c r="I294" s="219"/>
      <c r="J294" s="40"/>
      <c r="K294" s="40"/>
      <c r="L294" s="44"/>
      <c r="M294" s="220"/>
      <c r="N294" s="221"/>
      <c r="O294" s="84"/>
      <c r="P294" s="84"/>
      <c r="Q294" s="84"/>
      <c r="R294" s="84"/>
      <c r="S294" s="84"/>
      <c r="T294" s="85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T294" s="17" t="s">
        <v>134</v>
      </c>
      <c r="AU294" s="17" t="s">
        <v>79</v>
      </c>
    </row>
    <row r="295" s="2" customFormat="1" ht="37.8" customHeight="1">
      <c r="A295" s="38"/>
      <c r="B295" s="39"/>
      <c r="C295" s="204" t="s">
        <v>415</v>
      </c>
      <c r="D295" s="204" t="s">
        <v>127</v>
      </c>
      <c r="E295" s="205" t="s">
        <v>416</v>
      </c>
      <c r="F295" s="206" t="s">
        <v>417</v>
      </c>
      <c r="G295" s="207" t="s">
        <v>175</v>
      </c>
      <c r="H295" s="208">
        <v>1</v>
      </c>
      <c r="I295" s="209"/>
      <c r="J295" s="210">
        <f>ROUND(I295*H295,2)</f>
        <v>0</v>
      </c>
      <c r="K295" s="206" t="s">
        <v>131</v>
      </c>
      <c r="L295" s="44"/>
      <c r="M295" s="211" t="s">
        <v>19</v>
      </c>
      <c r="N295" s="212" t="s">
        <v>40</v>
      </c>
      <c r="O295" s="84"/>
      <c r="P295" s="213">
        <f>O295*H295</f>
        <v>0</v>
      </c>
      <c r="Q295" s="213">
        <v>0.02639</v>
      </c>
      <c r="R295" s="213">
        <f>Q295*H295</f>
        <v>0.02639</v>
      </c>
      <c r="S295" s="213">
        <v>0</v>
      </c>
      <c r="T295" s="214">
        <f>S295*H295</f>
        <v>0</v>
      </c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R295" s="215" t="s">
        <v>132</v>
      </c>
      <c r="AT295" s="215" t="s">
        <v>127</v>
      </c>
      <c r="AU295" s="215" t="s">
        <v>79</v>
      </c>
      <c r="AY295" s="17" t="s">
        <v>124</v>
      </c>
      <c r="BE295" s="216">
        <f>IF(N295="základní",J295,0)</f>
        <v>0</v>
      </c>
      <c r="BF295" s="216">
        <f>IF(N295="snížená",J295,0)</f>
        <v>0</v>
      </c>
      <c r="BG295" s="216">
        <f>IF(N295="zákl. přenesená",J295,0)</f>
        <v>0</v>
      </c>
      <c r="BH295" s="216">
        <f>IF(N295="sníž. přenesená",J295,0)</f>
        <v>0</v>
      </c>
      <c r="BI295" s="216">
        <f>IF(N295="nulová",J295,0)</f>
        <v>0</v>
      </c>
      <c r="BJ295" s="17" t="s">
        <v>77</v>
      </c>
      <c r="BK295" s="216">
        <f>ROUND(I295*H295,2)</f>
        <v>0</v>
      </c>
      <c r="BL295" s="17" t="s">
        <v>132</v>
      </c>
      <c r="BM295" s="215" t="s">
        <v>418</v>
      </c>
    </row>
    <row r="296" s="2" customFormat="1">
      <c r="A296" s="38"/>
      <c r="B296" s="39"/>
      <c r="C296" s="40"/>
      <c r="D296" s="217" t="s">
        <v>134</v>
      </c>
      <c r="E296" s="40"/>
      <c r="F296" s="218" t="s">
        <v>419</v>
      </c>
      <c r="G296" s="40"/>
      <c r="H296" s="40"/>
      <c r="I296" s="219"/>
      <c r="J296" s="40"/>
      <c r="K296" s="40"/>
      <c r="L296" s="44"/>
      <c r="M296" s="220"/>
      <c r="N296" s="221"/>
      <c r="O296" s="84"/>
      <c r="P296" s="84"/>
      <c r="Q296" s="84"/>
      <c r="R296" s="84"/>
      <c r="S296" s="84"/>
      <c r="T296" s="85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T296" s="17" t="s">
        <v>134</v>
      </c>
      <c r="AU296" s="17" t="s">
        <v>79</v>
      </c>
    </row>
    <row r="297" s="2" customFormat="1" ht="37.8" customHeight="1">
      <c r="A297" s="38"/>
      <c r="B297" s="39"/>
      <c r="C297" s="204" t="s">
        <v>420</v>
      </c>
      <c r="D297" s="204" t="s">
        <v>127</v>
      </c>
      <c r="E297" s="205" t="s">
        <v>421</v>
      </c>
      <c r="F297" s="206" t="s">
        <v>422</v>
      </c>
      <c r="G297" s="207" t="s">
        <v>175</v>
      </c>
      <c r="H297" s="208">
        <v>1</v>
      </c>
      <c r="I297" s="209"/>
      <c r="J297" s="210">
        <f>ROUND(I297*H297,2)</f>
        <v>0</v>
      </c>
      <c r="K297" s="206" t="s">
        <v>131</v>
      </c>
      <c r="L297" s="44"/>
      <c r="M297" s="211" t="s">
        <v>19</v>
      </c>
      <c r="N297" s="212" t="s">
        <v>40</v>
      </c>
      <c r="O297" s="84"/>
      <c r="P297" s="213">
        <f>O297*H297</f>
        <v>0</v>
      </c>
      <c r="Q297" s="213">
        <v>0</v>
      </c>
      <c r="R297" s="213">
        <f>Q297*H297</f>
        <v>0</v>
      </c>
      <c r="S297" s="213">
        <v>0</v>
      </c>
      <c r="T297" s="214">
        <f>S297*H297</f>
        <v>0</v>
      </c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R297" s="215" t="s">
        <v>132</v>
      </c>
      <c r="AT297" s="215" t="s">
        <v>127</v>
      </c>
      <c r="AU297" s="215" t="s">
        <v>79</v>
      </c>
      <c r="AY297" s="17" t="s">
        <v>124</v>
      </c>
      <c r="BE297" s="216">
        <f>IF(N297="základní",J297,0)</f>
        <v>0</v>
      </c>
      <c r="BF297" s="216">
        <f>IF(N297="snížená",J297,0)</f>
        <v>0</v>
      </c>
      <c r="BG297" s="216">
        <f>IF(N297="zákl. přenesená",J297,0)</f>
        <v>0</v>
      </c>
      <c r="BH297" s="216">
        <f>IF(N297="sníž. přenesená",J297,0)</f>
        <v>0</v>
      </c>
      <c r="BI297" s="216">
        <f>IF(N297="nulová",J297,0)</f>
        <v>0</v>
      </c>
      <c r="BJ297" s="17" t="s">
        <v>77</v>
      </c>
      <c r="BK297" s="216">
        <f>ROUND(I297*H297,2)</f>
        <v>0</v>
      </c>
      <c r="BL297" s="17" t="s">
        <v>132</v>
      </c>
      <c r="BM297" s="215" t="s">
        <v>423</v>
      </c>
    </row>
    <row r="298" s="2" customFormat="1">
      <c r="A298" s="38"/>
      <c r="B298" s="39"/>
      <c r="C298" s="40"/>
      <c r="D298" s="217" t="s">
        <v>134</v>
      </c>
      <c r="E298" s="40"/>
      <c r="F298" s="218" t="s">
        <v>424</v>
      </c>
      <c r="G298" s="40"/>
      <c r="H298" s="40"/>
      <c r="I298" s="219"/>
      <c r="J298" s="40"/>
      <c r="K298" s="40"/>
      <c r="L298" s="44"/>
      <c r="M298" s="220"/>
      <c r="N298" s="221"/>
      <c r="O298" s="84"/>
      <c r="P298" s="84"/>
      <c r="Q298" s="84"/>
      <c r="R298" s="84"/>
      <c r="S298" s="84"/>
      <c r="T298" s="85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T298" s="17" t="s">
        <v>134</v>
      </c>
      <c r="AU298" s="17" t="s">
        <v>79</v>
      </c>
    </row>
    <row r="299" s="2" customFormat="1" ht="24.15" customHeight="1">
      <c r="A299" s="38"/>
      <c r="B299" s="39"/>
      <c r="C299" s="255" t="s">
        <v>425</v>
      </c>
      <c r="D299" s="255" t="s">
        <v>225</v>
      </c>
      <c r="E299" s="256" t="s">
        <v>426</v>
      </c>
      <c r="F299" s="257" t="s">
        <v>427</v>
      </c>
      <c r="G299" s="258" t="s">
        <v>175</v>
      </c>
      <c r="H299" s="259">
        <v>1</v>
      </c>
      <c r="I299" s="260"/>
      <c r="J299" s="261">
        <f>ROUND(I299*H299,2)</f>
        <v>0</v>
      </c>
      <c r="K299" s="257" t="s">
        <v>131</v>
      </c>
      <c r="L299" s="262"/>
      <c r="M299" s="263" t="s">
        <v>19</v>
      </c>
      <c r="N299" s="264" t="s">
        <v>40</v>
      </c>
      <c r="O299" s="84"/>
      <c r="P299" s="213">
        <f>O299*H299</f>
        <v>0</v>
      </c>
      <c r="Q299" s="213">
        <v>0.0146</v>
      </c>
      <c r="R299" s="213">
        <f>Q299*H299</f>
        <v>0.0146</v>
      </c>
      <c r="S299" s="213">
        <v>0</v>
      </c>
      <c r="T299" s="214">
        <f>S299*H299</f>
        <v>0</v>
      </c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R299" s="215" t="s">
        <v>176</v>
      </c>
      <c r="AT299" s="215" t="s">
        <v>225</v>
      </c>
      <c r="AU299" s="215" t="s">
        <v>79</v>
      </c>
      <c r="AY299" s="17" t="s">
        <v>124</v>
      </c>
      <c r="BE299" s="216">
        <f>IF(N299="základní",J299,0)</f>
        <v>0</v>
      </c>
      <c r="BF299" s="216">
        <f>IF(N299="snížená",J299,0)</f>
        <v>0</v>
      </c>
      <c r="BG299" s="216">
        <f>IF(N299="zákl. přenesená",J299,0)</f>
        <v>0</v>
      </c>
      <c r="BH299" s="216">
        <f>IF(N299="sníž. přenesená",J299,0)</f>
        <v>0</v>
      </c>
      <c r="BI299" s="216">
        <f>IF(N299="nulová",J299,0)</f>
        <v>0</v>
      </c>
      <c r="BJ299" s="17" t="s">
        <v>77</v>
      </c>
      <c r="BK299" s="216">
        <f>ROUND(I299*H299,2)</f>
        <v>0</v>
      </c>
      <c r="BL299" s="17" t="s">
        <v>132</v>
      </c>
      <c r="BM299" s="215" t="s">
        <v>428</v>
      </c>
    </row>
    <row r="300" s="2" customFormat="1" ht="37.8" customHeight="1">
      <c r="A300" s="38"/>
      <c r="B300" s="39"/>
      <c r="C300" s="204" t="s">
        <v>429</v>
      </c>
      <c r="D300" s="204" t="s">
        <v>127</v>
      </c>
      <c r="E300" s="205" t="s">
        <v>430</v>
      </c>
      <c r="F300" s="206" t="s">
        <v>431</v>
      </c>
      <c r="G300" s="207" t="s">
        <v>175</v>
      </c>
      <c r="H300" s="208">
        <v>1</v>
      </c>
      <c r="I300" s="209"/>
      <c r="J300" s="210">
        <f>ROUND(I300*H300,2)</f>
        <v>0</v>
      </c>
      <c r="K300" s="206" t="s">
        <v>131</v>
      </c>
      <c r="L300" s="44"/>
      <c r="M300" s="211" t="s">
        <v>19</v>
      </c>
      <c r="N300" s="212" t="s">
        <v>40</v>
      </c>
      <c r="O300" s="84"/>
      <c r="P300" s="213">
        <f>O300*H300</f>
        <v>0</v>
      </c>
      <c r="Q300" s="213">
        <v>0.089999999999999997</v>
      </c>
      <c r="R300" s="213">
        <f>Q300*H300</f>
        <v>0.089999999999999997</v>
      </c>
      <c r="S300" s="213">
        <v>0</v>
      </c>
      <c r="T300" s="214">
        <f>S300*H300</f>
        <v>0</v>
      </c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R300" s="215" t="s">
        <v>132</v>
      </c>
      <c r="AT300" s="215" t="s">
        <v>127</v>
      </c>
      <c r="AU300" s="215" t="s">
        <v>79</v>
      </c>
      <c r="AY300" s="17" t="s">
        <v>124</v>
      </c>
      <c r="BE300" s="216">
        <f>IF(N300="základní",J300,0)</f>
        <v>0</v>
      </c>
      <c r="BF300" s="216">
        <f>IF(N300="snížená",J300,0)</f>
        <v>0</v>
      </c>
      <c r="BG300" s="216">
        <f>IF(N300="zákl. přenesená",J300,0)</f>
        <v>0</v>
      </c>
      <c r="BH300" s="216">
        <f>IF(N300="sníž. přenesená",J300,0)</f>
        <v>0</v>
      </c>
      <c r="BI300" s="216">
        <f>IF(N300="nulová",J300,0)</f>
        <v>0</v>
      </c>
      <c r="BJ300" s="17" t="s">
        <v>77</v>
      </c>
      <c r="BK300" s="216">
        <f>ROUND(I300*H300,2)</f>
        <v>0</v>
      </c>
      <c r="BL300" s="17" t="s">
        <v>132</v>
      </c>
      <c r="BM300" s="215" t="s">
        <v>432</v>
      </c>
    </row>
    <row r="301" s="2" customFormat="1">
      <c r="A301" s="38"/>
      <c r="B301" s="39"/>
      <c r="C301" s="40"/>
      <c r="D301" s="217" t="s">
        <v>134</v>
      </c>
      <c r="E301" s="40"/>
      <c r="F301" s="218" t="s">
        <v>433</v>
      </c>
      <c r="G301" s="40"/>
      <c r="H301" s="40"/>
      <c r="I301" s="219"/>
      <c r="J301" s="40"/>
      <c r="K301" s="40"/>
      <c r="L301" s="44"/>
      <c r="M301" s="220"/>
      <c r="N301" s="221"/>
      <c r="O301" s="84"/>
      <c r="P301" s="84"/>
      <c r="Q301" s="84"/>
      <c r="R301" s="84"/>
      <c r="S301" s="84"/>
      <c r="T301" s="85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T301" s="17" t="s">
        <v>134</v>
      </c>
      <c r="AU301" s="17" t="s">
        <v>79</v>
      </c>
    </row>
    <row r="302" s="2" customFormat="1" ht="33" customHeight="1">
      <c r="A302" s="38"/>
      <c r="B302" s="39"/>
      <c r="C302" s="255" t="s">
        <v>434</v>
      </c>
      <c r="D302" s="255" t="s">
        <v>225</v>
      </c>
      <c r="E302" s="256" t="s">
        <v>435</v>
      </c>
      <c r="F302" s="257" t="s">
        <v>436</v>
      </c>
      <c r="G302" s="258" t="s">
        <v>175</v>
      </c>
      <c r="H302" s="259">
        <v>1</v>
      </c>
      <c r="I302" s="260"/>
      <c r="J302" s="261">
        <f>ROUND(I302*H302,2)</f>
        <v>0</v>
      </c>
      <c r="K302" s="257" t="s">
        <v>131</v>
      </c>
      <c r="L302" s="262"/>
      <c r="M302" s="263" t="s">
        <v>19</v>
      </c>
      <c r="N302" s="264" t="s">
        <v>40</v>
      </c>
      <c r="O302" s="84"/>
      <c r="P302" s="213">
        <f>O302*H302</f>
        <v>0</v>
      </c>
      <c r="Q302" s="213">
        <v>0.069000000000000006</v>
      </c>
      <c r="R302" s="213">
        <f>Q302*H302</f>
        <v>0.069000000000000006</v>
      </c>
      <c r="S302" s="213">
        <v>0</v>
      </c>
      <c r="T302" s="214">
        <f>S302*H302</f>
        <v>0</v>
      </c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R302" s="215" t="s">
        <v>176</v>
      </c>
      <c r="AT302" s="215" t="s">
        <v>225</v>
      </c>
      <c r="AU302" s="215" t="s">
        <v>79</v>
      </c>
      <c r="AY302" s="17" t="s">
        <v>124</v>
      </c>
      <c r="BE302" s="216">
        <f>IF(N302="základní",J302,0)</f>
        <v>0</v>
      </c>
      <c r="BF302" s="216">
        <f>IF(N302="snížená",J302,0)</f>
        <v>0</v>
      </c>
      <c r="BG302" s="216">
        <f>IF(N302="zákl. přenesená",J302,0)</f>
        <v>0</v>
      </c>
      <c r="BH302" s="216">
        <f>IF(N302="sníž. přenesená",J302,0)</f>
        <v>0</v>
      </c>
      <c r="BI302" s="216">
        <f>IF(N302="nulová",J302,0)</f>
        <v>0</v>
      </c>
      <c r="BJ302" s="17" t="s">
        <v>77</v>
      </c>
      <c r="BK302" s="216">
        <f>ROUND(I302*H302,2)</f>
        <v>0</v>
      </c>
      <c r="BL302" s="17" t="s">
        <v>132</v>
      </c>
      <c r="BM302" s="215" t="s">
        <v>437</v>
      </c>
    </row>
    <row r="303" s="12" customFormat="1" ht="22.8" customHeight="1">
      <c r="A303" s="12"/>
      <c r="B303" s="188"/>
      <c r="C303" s="189"/>
      <c r="D303" s="190" t="s">
        <v>68</v>
      </c>
      <c r="E303" s="202" t="s">
        <v>253</v>
      </c>
      <c r="F303" s="202" t="s">
        <v>438</v>
      </c>
      <c r="G303" s="189"/>
      <c r="H303" s="189"/>
      <c r="I303" s="192"/>
      <c r="J303" s="203">
        <f>BK303</f>
        <v>0</v>
      </c>
      <c r="K303" s="189"/>
      <c r="L303" s="194"/>
      <c r="M303" s="195"/>
      <c r="N303" s="196"/>
      <c r="O303" s="196"/>
      <c r="P303" s="197">
        <f>SUM(P304:P337)</f>
        <v>0</v>
      </c>
      <c r="Q303" s="196"/>
      <c r="R303" s="197">
        <f>SUM(R304:R337)</f>
        <v>3.4885210000000004</v>
      </c>
      <c r="S303" s="196"/>
      <c r="T303" s="198">
        <f>SUM(T304:T337)</f>
        <v>7.5849199999999994</v>
      </c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R303" s="199" t="s">
        <v>77</v>
      </c>
      <c r="AT303" s="200" t="s">
        <v>68</v>
      </c>
      <c r="AU303" s="200" t="s">
        <v>77</v>
      </c>
      <c r="AY303" s="199" t="s">
        <v>124</v>
      </c>
      <c r="BK303" s="201">
        <f>SUM(BK304:BK337)</f>
        <v>0</v>
      </c>
    </row>
    <row r="304" s="2" customFormat="1" ht="24.15" customHeight="1">
      <c r="A304" s="38"/>
      <c r="B304" s="39"/>
      <c r="C304" s="204" t="s">
        <v>439</v>
      </c>
      <c r="D304" s="204" t="s">
        <v>127</v>
      </c>
      <c r="E304" s="205" t="s">
        <v>440</v>
      </c>
      <c r="F304" s="206" t="s">
        <v>441</v>
      </c>
      <c r="G304" s="207" t="s">
        <v>356</v>
      </c>
      <c r="H304" s="208">
        <v>25</v>
      </c>
      <c r="I304" s="209"/>
      <c r="J304" s="210">
        <f>ROUND(I304*H304,2)</f>
        <v>0</v>
      </c>
      <c r="K304" s="206" t="s">
        <v>131</v>
      </c>
      <c r="L304" s="44"/>
      <c r="M304" s="211" t="s">
        <v>19</v>
      </c>
      <c r="N304" s="212" t="s">
        <v>40</v>
      </c>
      <c r="O304" s="84"/>
      <c r="P304" s="213">
        <f>O304*H304</f>
        <v>0</v>
      </c>
      <c r="Q304" s="213">
        <v>0</v>
      </c>
      <c r="R304" s="213">
        <f>Q304*H304</f>
        <v>0</v>
      </c>
      <c r="S304" s="213">
        <v>0</v>
      </c>
      <c r="T304" s="214">
        <f>S304*H304</f>
        <v>0</v>
      </c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R304" s="215" t="s">
        <v>132</v>
      </c>
      <c r="AT304" s="215" t="s">
        <v>127</v>
      </c>
      <c r="AU304" s="215" t="s">
        <v>79</v>
      </c>
      <c r="AY304" s="17" t="s">
        <v>124</v>
      </c>
      <c r="BE304" s="216">
        <f>IF(N304="základní",J304,0)</f>
        <v>0</v>
      </c>
      <c r="BF304" s="216">
        <f>IF(N304="snížená",J304,0)</f>
        <v>0</v>
      </c>
      <c r="BG304" s="216">
        <f>IF(N304="zákl. přenesená",J304,0)</f>
        <v>0</v>
      </c>
      <c r="BH304" s="216">
        <f>IF(N304="sníž. přenesená",J304,0)</f>
        <v>0</v>
      </c>
      <c r="BI304" s="216">
        <f>IF(N304="nulová",J304,0)</f>
        <v>0</v>
      </c>
      <c r="BJ304" s="17" t="s">
        <v>77</v>
      </c>
      <c r="BK304" s="216">
        <f>ROUND(I304*H304,2)</f>
        <v>0</v>
      </c>
      <c r="BL304" s="17" t="s">
        <v>132</v>
      </c>
      <c r="BM304" s="215" t="s">
        <v>442</v>
      </c>
    </row>
    <row r="305" s="2" customFormat="1">
      <c r="A305" s="38"/>
      <c r="B305" s="39"/>
      <c r="C305" s="40"/>
      <c r="D305" s="217" t="s">
        <v>134</v>
      </c>
      <c r="E305" s="40"/>
      <c r="F305" s="218" t="s">
        <v>443</v>
      </c>
      <c r="G305" s="40"/>
      <c r="H305" s="40"/>
      <c r="I305" s="219"/>
      <c r="J305" s="40"/>
      <c r="K305" s="40"/>
      <c r="L305" s="44"/>
      <c r="M305" s="220"/>
      <c r="N305" s="221"/>
      <c r="O305" s="84"/>
      <c r="P305" s="84"/>
      <c r="Q305" s="84"/>
      <c r="R305" s="84"/>
      <c r="S305" s="84"/>
      <c r="T305" s="85"/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T305" s="17" t="s">
        <v>134</v>
      </c>
      <c r="AU305" s="17" t="s">
        <v>79</v>
      </c>
    </row>
    <row r="306" s="2" customFormat="1" ht="24.15" customHeight="1">
      <c r="A306" s="38"/>
      <c r="B306" s="39"/>
      <c r="C306" s="204" t="s">
        <v>444</v>
      </c>
      <c r="D306" s="204" t="s">
        <v>127</v>
      </c>
      <c r="E306" s="205" t="s">
        <v>445</v>
      </c>
      <c r="F306" s="206" t="s">
        <v>446</v>
      </c>
      <c r="G306" s="207" t="s">
        <v>356</v>
      </c>
      <c r="H306" s="208">
        <v>10.5</v>
      </c>
      <c r="I306" s="209"/>
      <c r="J306" s="210">
        <f>ROUND(I306*H306,2)</f>
        <v>0</v>
      </c>
      <c r="K306" s="206" t="s">
        <v>131</v>
      </c>
      <c r="L306" s="44"/>
      <c r="M306" s="211" t="s">
        <v>19</v>
      </c>
      <c r="N306" s="212" t="s">
        <v>40</v>
      </c>
      <c r="O306" s="84"/>
      <c r="P306" s="213">
        <f>O306*H306</f>
        <v>0</v>
      </c>
      <c r="Q306" s="213">
        <v>0.29221000000000003</v>
      </c>
      <c r="R306" s="213">
        <f>Q306*H306</f>
        <v>3.0682050000000003</v>
      </c>
      <c r="S306" s="213">
        <v>0</v>
      </c>
      <c r="T306" s="214">
        <f>S306*H306</f>
        <v>0</v>
      </c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R306" s="215" t="s">
        <v>132</v>
      </c>
      <c r="AT306" s="215" t="s">
        <v>127</v>
      </c>
      <c r="AU306" s="215" t="s">
        <v>79</v>
      </c>
      <c r="AY306" s="17" t="s">
        <v>124</v>
      </c>
      <c r="BE306" s="216">
        <f>IF(N306="základní",J306,0)</f>
        <v>0</v>
      </c>
      <c r="BF306" s="216">
        <f>IF(N306="snížená",J306,0)</f>
        <v>0</v>
      </c>
      <c r="BG306" s="216">
        <f>IF(N306="zákl. přenesená",J306,0)</f>
        <v>0</v>
      </c>
      <c r="BH306" s="216">
        <f>IF(N306="sníž. přenesená",J306,0)</f>
        <v>0</v>
      </c>
      <c r="BI306" s="216">
        <f>IF(N306="nulová",J306,0)</f>
        <v>0</v>
      </c>
      <c r="BJ306" s="17" t="s">
        <v>77</v>
      </c>
      <c r="BK306" s="216">
        <f>ROUND(I306*H306,2)</f>
        <v>0</v>
      </c>
      <c r="BL306" s="17" t="s">
        <v>132</v>
      </c>
      <c r="BM306" s="215" t="s">
        <v>447</v>
      </c>
    </row>
    <row r="307" s="2" customFormat="1">
      <c r="A307" s="38"/>
      <c r="B307" s="39"/>
      <c r="C307" s="40"/>
      <c r="D307" s="217" t="s">
        <v>134</v>
      </c>
      <c r="E307" s="40"/>
      <c r="F307" s="218" t="s">
        <v>448</v>
      </c>
      <c r="G307" s="40"/>
      <c r="H307" s="40"/>
      <c r="I307" s="219"/>
      <c r="J307" s="40"/>
      <c r="K307" s="40"/>
      <c r="L307" s="44"/>
      <c r="M307" s="220"/>
      <c r="N307" s="221"/>
      <c r="O307" s="84"/>
      <c r="P307" s="84"/>
      <c r="Q307" s="84"/>
      <c r="R307" s="84"/>
      <c r="S307" s="84"/>
      <c r="T307" s="85"/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T307" s="17" t="s">
        <v>134</v>
      </c>
      <c r="AU307" s="17" t="s">
        <v>79</v>
      </c>
    </row>
    <row r="308" s="2" customFormat="1" ht="24.15" customHeight="1">
      <c r="A308" s="38"/>
      <c r="B308" s="39"/>
      <c r="C308" s="255" t="s">
        <v>449</v>
      </c>
      <c r="D308" s="255" t="s">
        <v>225</v>
      </c>
      <c r="E308" s="256" t="s">
        <v>450</v>
      </c>
      <c r="F308" s="257" t="s">
        <v>451</v>
      </c>
      <c r="G308" s="258" t="s">
        <v>356</v>
      </c>
      <c r="H308" s="259">
        <v>10.5</v>
      </c>
      <c r="I308" s="260"/>
      <c r="J308" s="261">
        <f>ROUND(I308*H308,2)</f>
        <v>0</v>
      </c>
      <c r="K308" s="257" t="s">
        <v>131</v>
      </c>
      <c r="L308" s="262"/>
      <c r="M308" s="263" t="s">
        <v>19</v>
      </c>
      <c r="N308" s="264" t="s">
        <v>40</v>
      </c>
      <c r="O308" s="84"/>
      <c r="P308" s="213">
        <f>O308*H308</f>
        <v>0</v>
      </c>
      <c r="Q308" s="213">
        <v>0.033000000000000002</v>
      </c>
      <c r="R308" s="213">
        <f>Q308*H308</f>
        <v>0.34650000000000003</v>
      </c>
      <c r="S308" s="213">
        <v>0</v>
      </c>
      <c r="T308" s="214">
        <f>S308*H308</f>
        <v>0</v>
      </c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R308" s="215" t="s">
        <v>176</v>
      </c>
      <c r="AT308" s="215" t="s">
        <v>225</v>
      </c>
      <c r="AU308" s="215" t="s">
        <v>79</v>
      </c>
      <c r="AY308" s="17" t="s">
        <v>124</v>
      </c>
      <c r="BE308" s="216">
        <f>IF(N308="základní",J308,0)</f>
        <v>0</v>
      </c>
      <c r="BF308" s="216">
        <f>IF(N308="snížená",J308,0)</f>
        <v>0</v>
      </c>
      <c r="BG308" s="216">
        <f>IF(N308="zákl. přenesená",J308,0)</f>
        <v>0</v>
      </c>
      <c r="BH308" s="216">
        <f>IF(N308="sníž. přenesená",J308,0)</f>
        <v>0</v>
      </c>
      <c r="BI308" s="216">
        <f>IF(N308="nulová",J308,0)</f>
        <v>0</v>
      </c>
      <c r="BJ308" s="17" t="s">
        <v>77</v>
      </c>
      <c r="BK308" s="216">
        <f>ROUND(I308*H308,2)</f>
        <v>0</v>
      </c>
      <c r="BL308" s="17" t="s">
        <v>132</v>
      </c>
      <c r="BM308" s="215" t="s">
        <v>452</v>
      </c>
    </row>
    <row r="309" s="2" customFormat="1" ht="16.5" customHeight="1">
      <c r="A309" s="38"/>
      <c r="B309" s="39"/>
      <c r="C309" s="255" t="s">
        <v>453</v>
      </c>
      <c r="D309" s="255" t="s">
        <v>225</v>
      </c>
      <c r="E309" s="256" t="s">
        <v>454</v>
      </c>
      <c r="F309" s="257" t="s">
        <v>455</v>
      </c>
      <c r="G309" s="258" t="s">
        <v>356</v>
      </c>
      <c r="H309" s="259">
        <v>10.5</v>
      </c>
      <c r="I309" s="260"/>
      <c r="J309" s="261">
        <f>ROUND(I309*H309,2)</f>
        <v>0</v>
      </c>
      <c r="K309" s="257" t="s">
        <v>131</v>
      </c>
      <c r="L309" s="262"/>
      <c r="M309" s="263" t="s">
        <v>19</v>
      </c>
      <c r="N309" s="264" t="s">
        <v>40</v>
      </c>
      <c r="O309" s="84"/>
      <c r="P309" s="213">
        <f>O309*H309</f>
        <v>0</v>
      </c>
      <c r="Q309" s="213">
        <v>0.0035999999999999999</v>
      </c>
      <c r="R309" s="213">
        <f>Q309*H309</f>
        <v>0.0378</v>
      </c>
      <c r="S309" s="213">
        <v>0</v>
      </c>
      <c r="T309" s="214">
        <f>S309*H309</f>
        <v>0</v>
      </c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R309" s="215" t="s">
        <v>176</v>
      </c>
      <c r="AT309" s="215" t="s">
        <v>225</v>
      </c>
      <c r="AU309" s="215" t="s">
        <v>79</v>
      </c>
      <c r="AY309" s="17" t="s">
        <v>124</v>
      </c>
      <c r="BE309" s="216">
        <f>IF(N309="základní",J309,0)</f>
        <v>0</v>
      </c>
      <c r="BF309" s="216">
        <f>IF(N309="snížená",J309,0)</f>
        <v>0</v>
      </c>
      <c r="BG309" s="216">
        <f>IF(N309="zákl. přenesená",J309,0)</f>
        <v>0</v>
      </c>
      <c r="BH309" s="216">
        <f>IF(N309="sníž. přenesená",J309,0)</f>
        <v>0</v>
      </c>
      <c r="BI309" s="216">
        <f>IF(N309="nulová",J309,0)</f>
        <v>0</v>
      </c>
      <c r="BJ309" s="17" t="s">
        <v>77</v>
      </c>
      <c r="BK309" s="216">
        <f>ROUND(I309*H309,2)</f>
        <v>0</v>
      </c>
      <c r="BL309" s="17" t="s">
        <v>132</v>
      </c>
      <c r="BM309" s="215" t="s">
        <v>456</v>
      </c>
    </row>
    <row r="310" s="2" customFormat="1" ht="24.15" customHeight="1">
      <c r="A310" s="38"/>
      <c r="B310" s="39"/>
      <c r="C310" s="255" t="s">
        <v>457</v>
      </c>
      <c r="D310" s="255" t="s">
        <v>225</v>
      </c>
      <c r="E310" s="256" t="s">
        <v>458</v>
      </c>
      <c r="F310" s="257" t="s">
        <v>459</v>
      </c>
      <c r="G310" s="258" t="s">
        <v>175</v>
      </c>
      <c r="H310" s="259">
        <v>2</v>
      </c>
      <c r="I310" s="260"/>
      <c r="J310" s="261">
        <f>ROUND(I310*H310,2)</f>
        <v>0</v>
      </c>
      <c r="K310" s="257" t="s">
        <v>131</v>
      </c>
      <c r="L310" s="262"/>
      <c r="M310" s="263" t="s">
        <v>19</v>
      </c>
      <c r="N310" s="264" t="s">
        <v>40</v>
      </c>
      <c r="O310" s="84"/>
      <c r="P310" s="213">
        <f>O310*H310</f>
        <v>0</v>
      </c>
      <c r="Q310" s="213">
        <v>0.0028999999999999998</v>
      </c>
      <c r="R310" s="213">
        <f>Q310*H310</f>
        <v>0.0057999999999999996</v>
      </c>
      <c r="S310" s="213">
        <v>0</v>
      </c>
      <c r="T310" s="214">
        <f>S310*H310</f>
        <v>0</v>
      </c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R310" s="215" t="s">
        <v>176</v>
      </c>
      <c r="AT310" s="215" t="s">
        <v>225</v>
      </c>
      <c r="AU310" s="215" t="s">
        <v>79</v>
      </c>
      <c r="AY310" s="17" t="s">
        <v>124</v>
      </c>
      <c r="BE310" s="216">
        <f>IF(N310="základní",J310,0)</f>
        <v>0</v>
      </c>
      <c r="BF310" s="216">
        <f>IF(N310="snížená",J310,0)</f>
        <v>0</v>
      </c>
      <c r="BG310" s="216">
        <f>IF(N310="zákl. přenesená",J310,0)</f>
        <v>0</v>
      </c>
      <c r="BH310" s="216">
        <f>IF(N310="sníž. přenesená",J310,0)</f>
        <v>0</v>
      </c>
      <c r="BI310" s="216">
        <f>IF(N310="nulová",J310,0)</f>
        <v>0</v>
      </c>
      <c r="BJ310" s="17" t="s">
        <v>77</v>
      </c>
      <c r="BK310" s="216">
        <f>ROUND(I310*H310,2)</f>
        <v>0</v>
      </c>
      <c r="BL310" s="17" t="s">
        <v>132</v>
      </c>
      <c r="BM310" s="215" t="s">
        <v>460</v>
      </c>
    </row>
    <row r="311" s="2" customFormat="1" ht="33" customHeight="1">
      <c r="A311" s="38"/>
      <c r="B311" s="39"/>
      <c r="C311" s="204" t="s">
        <v>461</v>
      </c>
      <c r="D311" s="204" t="s">
        <v>127</v>
      </c>
      <c r="E311" s="205" t="s">
        <v>462</v>
      </c>
      <c r="F311" s="206" t="s">
        <v>463</v>
      </c>
      <c r="G311" s="207" t="s">
        <v>130</v>
      </c>
      <c r="H311" s="208">
        <v>95</v>
      </c>
      <c r="I311" s="209"/>
      <c r="J311" s="210">
        <f>ROUND(I311*H311,2)</f>
        <v>0</v>
      </c>
      <c r="K311" s="206" t="s">
        <v>131</v>
      </c>
      <c r="L311" s="44"/>
      <c r="M311" s="211" t="s">
        <v>19</v>
      </c>
      <c r="N311" s="212" t="s">
        <v>40</v>
      </c>
      <c r="O311" s="84"/>
      <c r="P311" s="213">
        <f>O311*H311</f>
        <v>0</v>
      </c>
      <c r="Q311" s="213">
        <v>0.00012999999999999999</v>
      </c>
      <c r="R311" s="213">
        <f>Q311*H311</f>
        <v>0.012349999999999998</v>
      </c>
      <c r="S311" s="213">
        <v>0</v>
      </c>
      <c r="T311" s="214">
        <f>S311*H311</f>
        <v>0</v>
      </c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R311" s="215" t="s">
        <v>132</v>
      </c>
      <c r="AT311" s="215" t="s">
        <v>127</v>
      </c>
      <c r="AU311" s="215" t="s">
        <v>79</v>
      </c>
      <c r="AY311" s="17" t="s">
        <v>124</v>
      </c>
      <c r="BE311" s="216">
        <f>IF(N311="základní",J311,0)</f>
        <v>0</v>
      </c>
      <c r="BF311" s="216">
        <f>IF(N311="snížená",J311,0)</f>
        <v>0</v>
      </c>
      <c r="BG311" s="216">
        <f>IF(N311="zákl. přenesená",J311,0)</f>
        <v>0</v>
      </c>
      <c r="BH311" s="216">
        <f>IF(N311="sníž. přenesená",J311,0)</f>
        <v>0</v>
      </c>
      <c r="BI311" s="216">
        <f>IF(N311="nulová",J311,0)</f>
        <v>0</v>
      </c>
      <c r="BJ311" s="17" t="s">
        <v>77</v>
      </c>
      <c r="BK311" s="216">
        <f>ROUND(I311*H311,2)</f>
        <v>0</v>
      </c>
      <c r="BL311" s="17" t="s">
        <v>132</v>
      </c>
      <c r="BM311" s="215" t="s">
        <v>464</v>
      </c>
    </row>
    <row r="312" s="2" customFormat="1">
      <c r="A312" s="38"/>
      <c r="B312" s="39"/>
      <c r="C312" s="40"/>
      <c r="D312" s="217" t="s">
        <v>134</v>
      </c>
      <c r="E312" s="40"/>
      <c r="F312" s="218" t="s">
        <v>465</v>
      </c>
      <c r="G312" s="40"/>
      <c r="H312" s="40"/>
      <c r="I312" s="219"/>
      <c r="J312" s="40"/>
      <c r="K312" s="40"/>
      <c r="L312" s="44"/>
      <c r="M312" s="220"/>
      <c r="N312" s="221"/>
      <c r="O312" s="84"/>
      <c r="P312" s="84"/>
      <c r="Q312" s="84"/>
      <c r="R312" s="84"/>
      <c r="S312" s="84"/>
      <c r="T312" s="85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T312" s="17" t="s">
        <v>134</v>
      </c>
      <c r="AU312" s="17" t="s">
        <v>79</v>
      </c>
    </row>
    <row r="313" s="2" customFormat="1" ht="37.8" customHeight="1">
      <c r="A313" s="38"/>
      <c r="B313" s="39"/>
      <c r="C313" s="204" t="s">
        <v>352</v>
      </c>
      <c r="D313" s="204" t="s">
        <v>127</v>
      </c>
      <c r="E313" s="205" t="s">
        <v>466</v>
      </c>
      <c r="F313" s="206" t="s">
        <v>467</v>
      </c>
      <c r="G313" s="207" t="s">
        <v>130</v>
      </c>
      <c r="H313" s="208">
        <v>75</v>
      </c>
      <c r="I313" s="209"/>
      <c r="J313" s="210">
        <f>ROUND(I313*H313,2)</f>
        <v>0</v>
      </c>
      <c r="K313" s="206" t="s">
        <v>131</v>
      </c>
      <c r="L313" s="44"/>
      <c r="M313" s="211" t="s">
        <v>19</v>
      </c>
      <c r="N313" s="212" t="s">
        <v>40</v>
      </c>
      <c r="O313" s="84"/>
      <c r="P313" s="213">
        <f>O313*H313</f>
        <v>0</v>
      </c>
      <c r="Q313" s="213">
        <v>0.00021000000000000001</v>
      </c>
      <c r="R313" s="213">
        <f>Q313*H313</f>
        <v>0.01575</v>
      </c>
      <c r="S313" s="213">
        <v>0</v>
      </c>
      <c r="T313" s="214">
        <f>S313*H313</f>
        <v>0</v>
      </c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R313" s="215" t="s">
        <v>132</v>
      </c>
      <c r="AT313" s="215" t="s">
        <v>127</v>
      </c>
      <c r="AU313" s="215" t="s">
        <v>79</v>
      </c>
      <c r="AY313" s="17" t="s">
        <v>124</v>
      </c>
      <c r="BE313" s="216">
        <f>IF(N313="základní",J313,0)</f>
        <v>0</v>
      </c>
      <c r="BF313" s="216">
        <f>IF(N313="snížená",J313,0)</f>
        <v>0</v>
      </c>
      <c r="BG313" s="216">
        <f>IF(N313="zákl. přenesená",J313,0)</f>
        <v>0</v>
      </c>
      <c r="BH313" s="216">
        <f>IF(N313="sníž. přenesená",J313,0)</f>
        <v>0</v>
      </c>
      <c r="BI313" s="216">
        <f>IF(N313="nulová",J313,0)</f>
        <v>0</v>
      </c>
      <c r="BJ313" s="17" t="s">
        <v>77</v>
      </c>
      <c r="BK313" s="216">
        <f>ROUND(I313*H313,2)</f>
        <v>0</v>
      </c>
      <c r="BL313" s="17" t="s">
        <v>132</v>
      </c>
      <c r="BM313" s="215" t="s">
        <v>468</v>
      </c>
    </row>
    <row r="314" s="2" customFormat="1">
      <c r="A314" s="38"/>
      <c r="B314" s="39"/>
      <c r="C314" s="40"/>
      <c r="D314" s="217" t="s">
        <v>134</v>
      </c>
      <c r="E314" s="40"/>
      <c r="F314" s="218" t="s">
        <v>469</v>
      </c>
      <c r="G314" s="40"/>
      <c r="H314" s="40"/>
      <c r="I314" s="219"/>
      <c r="J314" s="40"/>
      <c r="K314" s="40"/>
      <c r="L314" s="44"/>
      <c r="M314" s="220"/>
      <c r="N314" s="221"/>
      <c r="O314" s="84"/>
      <c r="P314" s="84"/>
      <c r="Q314" s="84"/>
      <c r="R314" s="84"/>
      <c r="S314" s="84"/>
      <c r="T314" s="85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T314" s="17" t="s">
        <v>134</v>
      </c>
      <c r="AU314" s="17" t="s">
        <v>79</v>
      </c>
    </row>
    <row r="315" s="2" customFormat="1" ht="21.75" customHeight="1">
      <c r="A315" s="38"/>
      <c r="B315" s="39"/>
      <c r="C315" s="204" t="s">
        <v>470</v>
      </c>
      <c r="D315" s="204" t="s">
        <v>127</v>
      </c>
      <c r="E315" s="205" t="s">
        <v>471</v>
      </c>
      <c r="F315" s="206" t="s">
        <v>472</v>
      </c>
      <c r="G315" s="207" t="s">
        <v>473</v>
      </c>
      <c r="H315" s="208">
        <v>36</v>
      </c>
      <c r="I315" s="209"/>
      <c r="J315" s="210">
        <f>ROUND(I315*H315,2)</f>
        <v>0</v>
      </c>
      <c r="K315" s="206" t="s">
        <v>131</v>
      </c>
      <c r="L315" s="44"/>
      <c r="M315" s="211" t="s">
        <v>19</v>
      </c>
      <c r="N315" s="212" t="s">
        <v>40</v>
      </c>
      <c r="O315" s="84"/>
      <c r="P315" s="213">
        <f>O315*H315</f>
        <v>0</v>
      </c>
      <c r="Q315" s="213">
        <v>0</v>
      </c>
      <c r="R315" s="213">
        <f>Q315*H315</f>
        <v>0</v>
      </c>
      <c r="S315" s="213">
        <v>0</v>
      </c>
      <c r="T315" s="214">
        <f>S315*H315</f>
        <v>0</v>
      </c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R315" s="215" t="s">
        <v>132</v>
      </c>
      <c r="AT315" s="215" t="s">
        <v>127</v>
      </c>
      <c r="AU315" s="215" t="s">
        <v>79</v>
      </c>
      <c r="AY315" s="17" t="s">
        <v>124</v>
      </c>
      <c r="BE315" s="216">
        <f>IF(N315="základní",J315,0)</f>
        <v>0</v>
      </c>
      <c r="BF315" s="216">
        <f>IF(N315="snížená",J315,0)</f>
        <v>0</v>
      </c>
      <c r="BG315" s="216">
        <f>IF(N315="zákl. přenesená",J315,0)</f>
        <v>0</v>
      </c>
      <c r="BH315" s="216">
        <f>IF(N315="sníž. přenesená",J315,0)</f>
        <v>0</v>
      </c>
      <c r="BI315" s="216">
        <f>IF(N315="nulová",J315,0)</f>
        <v>0</v>
      </c>
      <c r="BJ315" s="17" t="s">
        <v>77</v>
      </c>
      <c r="BK315" s="216">
        <f>ROUND(I315*H315,2)</f>
        <v>0</v>
      </c>
      <c r="BL315" s="17" t="s">
        <v>132</v>
      </c>
      <c r="BM315" s="215" t="s">
        <v>474</v>
      </c>
    </row>
    <row r="316" s="2" customFormat="1">
      <c r="A316" s="38"/>
      <c r="B316" s="39"/>
      <c r="C316" s="40"/>
      <c r="D316" s="217" t="s">
        <v>134</v>
      </c>
      <c r="E316" s="40"/>
      <c r="F316" s="218" t="s">
        <v>475</v>
      </c>
      <c r="G316" s="40"/>
      <c r="H316" s="40"/>
      <c r="I316" s="219"/>
      <c r="J316" s="40"/>
      <c r="K316" s="40"/>
      <c r="L316" s="44"/>
      <c r="M316" s="220"/>
      <c r="N316" s="221"/>
      <c r="O316" s="84"/>
      <c r="P316" s="84"/>
      <c r="Q316" s="84"/>
      <c r="R316" s="84"/>
      <c r="S316" s="84"/>
      <c r="T316" s="85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T316" s="17" t="s">
        <v>134</v>
      </c>
      <c r="AU316" s="17" t="s">
        <v>79</v>
      </c>
    </row>
    <row r="317" s="2" customFormat="1" ht="24.15" customHeight="1">
      <c r="A317" s="38"/>
      <c r="B317" s="39"/>
      <c r="C317" s="204" t="s">
        <v>357</v>
      </c>
      <c r="D317" s="204" t="s">
        <v>127</v>
      </c>
      <c r="E317" s="205" t="s">
        <v>476</v>
      </c>
      <c r="F317" s="206" t="s">
        <v>477</v>
      </c>
      <c r="G317" s="207" t="s">
        <v>473</v>
      </c>
      <c r="H317" s="208">
        <v>28</v>
      </c>
      <c r="I317" s="209"/>
      <c r="J317" s="210">
        <f>ROUND(I317*H317,2)</f>
        <v>0</v>
      </c>
      <c r="K317" s="206" t="s">
        <v>131</v>
      </c>
      <c r="L317" s="44"/>
      <c r="M317" s="211" t="s">
        <v>19</v>
      </c>
      <c r="N317" s="212" t="s">
        <v>40</v>
      </c>
      <c r="O317" s="84"/>
      <c r="P317" s="213">
        <f>O317*H317</f>
        <v>0</v>
      </c>
      <c r="Q317" s="213">
        <v>0</v>
      </c>
      <c r="R317" s="213">
        <f>Q317*H317</f>
        <v>0</v>
      </c>
      <c r="S317" s="213">
        <v>0</v>
      </c>
      <c r="T317" s="214">
        <f>S317*H317</f>
        <v>0</v>
      </c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R317" s="215" t="s">
        <v>132</v>
      </c>
      <c r="AT317" s="215" t="s">
        <v>127</v>
      </c>
      <c r="AU317" s="215" t="s">
        <v>79</v>
      </c>
      <c r="AY317" s="17" t="s">
        <v>124</v>
      </c>
      <c r="BE317" s="216">
        <f>IF(N317="základní",J317,0)</f>
        <v>0</v>
      </c>
      <c r="BF317" s="216">
        <f>IF(N317="snížená",J317,0)</f>
        <v>0</v>
      </c>
      <c r="BG317" s="216">
        <f>IF(N317="zákl. přenesená",J317,0)</f>
        <v>0</v>
      </c>
      <c r="BH317" s="216">
        <f>IF(N317="sníž. přenesená",J317,0)</f>
        <v>0</v>
      </c>
      <c r="BI317" s="216">
        <f>IF(N317="nulová",J317,0)</f>
        <v>0</v>
      </c>
      <c r="BJ317" s="17" t="s">
        <v>77</v>
      </c>
      <c r="BK317" s="216">
        <f>ROUND(I317*H317,2)</f>
        <v>0</v>
      </c>
      <c r="BL317" s="17" t="s">
        <v>132</v>
      </c>
      <c r="BM317" s="215" t="s">
        <v>478</v>
      </c>
    </row>
    <row r="318" s="2" customFormat="1">
      <c r="A318" s="38"/>
      <c r="B318" s="39"/>
      <c r="C318" s="40"/>
      <c r="D318" s="217" t="s">
        <v>134</v>
      </c>
      <c r="E318" s="40"/>
      <c r="F318" s="218" t="s">
        <v>479</v>
      </c>
      <c r="G318" s="40"/>
      <c r="H318" s="40"/>
      <c r="I318" s="219"/>
      <c r="J318" s="40"/>
      <c r="K318" s="40"/>
      <c r="L318" s="44"/>
      <c r="M318" s="220"/>
      <c r="N318" s="221"/>
      <c r="O318" s="84"/>
      <c r="P318" s="84"/>
      <c r="Q318" s="84"/>
      <c r="R318" s="84"/>
      <c r="S318" s="84"/>
      <c r="T318" s="85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T318" s="17" t="s">
        <v>134</v>
      </c>
      <c r="AU318" s="17" t="s">
        <v>79</v>
      </c>
    </row>
    <row r="319" s="2" customFormat="1" ht="24.15" customHeight="1">
      <c r="A319" s="38"/>
      <c r="B319" s="39"/>
      <c r="C319" s="204" t="s">
        <v>480</v>
      </c>
      <c r="D319" s="204" t="s">
        <v>127</v>
      </c>
      <c r="E319" s="205" t="s">
        <v>481</v>
      </c>
      <c r="F319" s="206" t="s">
        <v>482</v>
      </c>
      <c r="G319" s="207" t="s">
        <v>473</v>
      </c>
      <c r="H319" s="208">
        <v>22</v>
      </c>
      <c r="I319" s="209"/>
      <c r="J319" s="210">
        <f>ROUND(I319*H319,2)</f>
        <v>0</v>
      </c>
      <c r="K319" s="206" t="s">
        <v>131</v>
      </c>
      <c r="L319" s="44"/>
      <c r="M319" s="211" t="s">
        <v>19</v>
      </c>
      <c r="N319" s="212" t="s">
        <v>40</v>
      </c>
      <c r="O319" s="84"/>
      <c r="P319" s="213">
        <f>O319*H319</f>
        <v>0</v>
      </c>
      <c r="Q319" s="213">
        <v>0</v>
      </c>
      <c r="R319" s="213">
        <f>Q319*H319</f>
        <v>0</v>
      </c>
      <c r="S319" s="213">
        <v>0</v>
      </c>
      <c r="T319" s="214">
        <f>S319*H319</f>
        <v>0</v>
      </c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R319" s="215" t="s">
        <v>132</v>
      </c>
      <c r="AT319" s="215" t="s">
        <v>127</v>
      </c>
      <c r="AU319" s="215" t="s">
        <v>79</v>
      </c>
      <c r="AY319" s="17" t="s">
        <v>124</v>
      </c>
      <c r="BE319" s="216">
        <f>IF(N319="základní",J319,0)</f>
        <v>0</v>
      </c>
      <c r="BF319" s="216">
        <f>IF(N319="snížená",J319,0)</f>
        <v>0</v>
      </c>
      <c r="BG319" s="216">
        <f>IF(N319="zákl. přenesená",J319,0)</f>
        <v>0</v>
      </c>
      <c r="BH319" s="216">
        <f>IF(N319="sníž. přenesená",J319,0)</f>
        <v>0</v>
      </c>
      <c r="BI319" s="216">
        <f>IF(N319="nulová",J319,0)</f>
        <v>0</v>
      </c>
      <c r="BJ319" s="17" t="s">
        <v>77</v>
      </c>
      <c r="BK319" s="216">
        <f>ROUND(I319*H319,2)</f>
        <v>0</v>
      </c>
      <c r="BL319" s="17" t="s">
        <v>132</v>
      </c>
      <c r="BM319" s="215" t="s">
        <v>483</v>
      </c>
    </row>
    <row r="320" s="2" customFormat="1">
      <c r="A320" s="38"/>
      <c r="B320" s="39"/>
      <c r="C320" s="40"/>
      <c r="D320" s="217" t="s">
        <v>134</v>
      </c>
      <c r="E320" s="40"/>
      <c r="F320" s="218" t="s">
        <v>484</v>
      </c>
      <c r="G320" s="40"/>
      <c r="H320" s="40"/>
      <c r="I320" s="219"/>
      <c r="J320" s="40"/>
      <c r="K320" s="40"/>
      <c r="L320" s="44"/>
      <c r="M320" s="220"/>
      <c r="N320" s="221"/>
      <c r="O320" s="84"/>
      <c r="P320" s="84"/>
      <c r="Q320" s="84"/>
      <c r="R320" s="84"/>
      <c r="S320" s="84"/>
      <c r="T320" s="85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T320" s="17" t="s">
        <v>134</v>
      </c>
      <c r="AU320" s="17" t="s">
        <v>79</v>
      </c>
    </row>
    <row r="321" s="2" customFormat="1" ht="24.15" customHeight="1">
      <c r="A321" s="38"/>
      <c r="B321" s="39"/>
      <c r="C321" s="204" t="s">
        <v>485</v>
      </c>
      <c r="D321" s="204" t="s">
        <v>127</v>
      </c>
      <c r="E321" s="205" t="s">
        <v>486</v>
      </c>
      <c r="F321" s="206" t="s">
        <v>487</v>
      </c>
      <c r="G321" s="207" t="s">
        <v>130</v>
      </c>
      <c r="H321" s="208">
        <v>52.899999999999999</v>
      </c>
      <c r="I321" s="209"/>
      <c r="J321" s="210">
        <f>ROUND(I321*H321,2)</f>
        <v>0</v>
      </c>
      <c r="K321" s="206" t="s">
        <v>131</v>
      </c>
      <c r="L321" s="44"/>
      <c r="M321" s="211" t="s">
        <v>19</v>
      </c>
      <c r="N321" s="212" t="s">
        <v>40</v>
      </c>
      <c r="O321" s="84"/>
      <c r="P321" s="213">
        <f>O321*H321</f>
        <v>0</v>
      </c>
      <c r="Q321" s="213">
        <v>4.0000000000000003E-05</v>
      </c>
      <c r="R321" s="213">
        <f>Q321*H321</f>
        <v>0.0021160000000000003</v>
      </c>
      <c r="S321" s="213">
        <v>0</v>
      </c>
      <c r="T321" s="214">
        <f>S321*H321</f>
        <v>0</v>
      </c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R321" s="215" t="s">
        <v>132</v>
      </c>
      <c r="AT321" s="215" t="s">
        <v>127</v>
      </c>
      <c r="AU321" s="215" t="s">
        <v>79</v>
      </c>
      <c r="AY321" s="17" t="s">
        <v>124</v>
      </c>
      <c r="BE321" s="216">
        <f>IF(N321="základní",J321,0)</f>
        <v>0</v>
      </c>
      <c r="BF321" s="216">
        <f>IF(N321="snížená",J321,0)</f>
        <v>0</v>
      </c>
      <c r="BG321" s="216">
        <f>IF(N321="zákl. přenesená",J321,0)</f>
        <v>0</v>
      </c>
      <c r="BH321" s="216">
        <f>IF(N321="sníž. přenesená",J321,0)</f>
        <v>0</v>
      </c>
      <c r="BI321" s="216">
        <f>IF(N321="nulová",J321,0)</f>
        <v>0</v>
      </c>
      <c r="BJ321" s="17" t="s">
        <v>77</v>
      </c>
      <c r="BK321" s="216">
        <f>ROUND(I321*H321,2)</f>
        <v>0</v>
      </c>
      <c r="BL321" s="17" t="s">
        <v>132</v>
      </c>
      <c r="BM321" s="215" t="s">
        <v>488</v>
      </c>
    </row>
    <row r="322" s="2" customFormat="1">
      <c r="A322" s="38"/>
      <c r="B322" s="39"/>
      <c r="C322" s="40"/>
      <c r="D322" s="217" t="s">
        <v>134</v>
      </c>
      <c r="E322" s="40"/>
      <c r="F322" s="218" t="s">
        <v>489</v>
      </c>
      <c r="G322" s="40"/>
      <c r="H322" s="40"/>
      <c r="I322" s="219"/>
      <c r="J322" s="40"/>
      <c r="K322" s="40"/>
      <c r="L322" s="44"/>
      <c r="M322" s="220"/>
      <c r="N322" s="221"/>
      <c r="O322" s="84"/>
      <c r="P322" s="84"/>
      <c r="Q322" s="84"/>
      <c r="R322" s="84"/>
      <c r="S322" s="84"/>
      <c r="T322" s="85"/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T322" s="17" t="s">
        <v>134</v>
      </c>
      <c r="AU322" s="17" t="s">
        <v>79</v>
      </c>
    </row>
    <row r="323" s="2" customFormat="1" ht="24.15" customHeight="1">
      <c r="A323" s="38"/>
      <c r="B323" s="39"/>
      <c r="C323" s="204" t="s">
        <v>490</v>
      </c>
      <c r="D323" s="204" t="s">
        <v>127</v>
      </c>
      <c r="E323" s="205" t="s">
        <v>491</v>
      </c>
      <c r="F323" s="206" t="s">
        <v>492</v>
      </c>
      <c r="G323" s="207" t="s">
        <v>153</v>
      </c>
      <c r="H323" s="208">
        <v>2.3780000000000001</v>
      </c>
      <c r="I323" s="209"/>
      <c r="J323" s="210">
        <f>ROUND(I323*H323,2)</f>
        <v>0</v>
      </c>
      <c r="K323" s="206" t="s">
        <v>131</v>
      </c>
      <c r="L323" s="44"/>
      <c r="M323" s="211" t="s">
        <v>19</v>
      </c>
      <c r="N323" s="212" t="s">
        <v>40</v>
      </c>
      <c r="O323" s="84"/>
      <c r="P323" s="213">
        <f>O323*H323</f>
        <v>0</v>
      </c>
      <c r="Q323" s="213">
        <v>0</v>
      </c>
      <c r="R323" s="213">
        <f>Q323*H323</f>
        <v>0</v>
      </c>
      <c r="S323" s="213">
        <v>1.8</v>
      </c>
      <c r="T323" s="214">
        <f>S323*H323</f>
        <v>4.2804000000000002</v>
      </c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R323" s="215" t="s">
        <v>132</v>
      </c>
      <c r="AT323" s="215" t="s">
        <v>127</v>
      </c>
      <c r="AU323" s="215" t="s">
        <v>79</v>
      </c>
      <c r="AY323" s="17" t="s">
        <v>124</v>
      </c>
      <c r="BE323" s="216">
        <f>IF(N323="základní",J323,0)</f>
        <v>0</v>
      </c>
      <c r="BF323" s="216">
        <f>IF(N323="snížená",J323,0)</f>
        <v>0</v>
      </c>
      <c r="BG323" s="216">
        <f>IF(N323="zákl. přenesená",J323,0)</f>
        <v>0</v>
      </c>
      <c r="BH323" s="216">
        <f>IF(N323="sníž. přenesená",J323,0)</f>
        <v>0</v>
      </c>
      <c r="BI323" s="216">
        <f>IF(N323="nulová",J323,0)</f>
        <v>0</v>
      </c>
      <c r="BJ323" s="17" t="s">
        <v>77</v>
      </c>
      <c r="BK323" s="216">
        <f>ROUND(I323*H323,2)</f>
        <v>0</v>
      </c>
      <c r="BL323" s="17" t="s">
        <v>132</v>
      </c>
      <c r="BM323" s="215" t="s">
        <v>493</v>
      </c>
    </row>
    <row r="324" s="2" customFormat="1">
      <c r="A324" s="38"/>
      <c r="B324" s="39"/>
      <c r="C324" s="40"/>
      <c r="D324" s="217" t="s">
        <v>134</v>
      </c>
      <c r="E324" s="40"/>
      <c r="F324" s="218" t="s">
        <v>494</v>
      </c>
      <c r="G324" s="40"/>
      <c r="H324" s="40"/>
      <c r="I324" s="219"/>
      <c r="J324" s="40"/>
      <c r="K324" s="40"/>
      <c r="L324" s="44"/>
      <c r="M324" s="220"/>
      <c r="N324" s="221"/>
      <c r="O324" s="84"/>
      <c r="P324" s="84"/>
      <c r="Q324" s="84"/>
      <c r="R324" s="84"/>
      <c r="S324" s="84"/>
      <c r="T324" s="85"/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T324" s="17" t="s">
        <v>134</v>
      </c>
      <c r="AU324" s="17" t="s">
        <v>79</v>
      </c>
    </row>
    <row r="325" s="13" customFormat="1">
      <c r="A325" s="13"/>
      <c r="B325" s="222"/>
      <c r="C325" s="223"/>
      <c r="D325" s="224" t="s">
        <v>142</v>
      </c>
      <c r="E325" s="225" t="s">
        <v>19</v>
      </c>
      <c r="F325" s="226" t="s">
        <v>495</v>
      </c>
      <c r="G325" s="223"/>
      <c r="H325" s="225" t="s">
        <v>19</v>
      </c>
      <c r="I325" s="227"/>
      <c r="J325" s="223"/>
      <c r="K325" s="223"/>
      <c r="L325" s="228"/>
      <c r="M325" s="229"/>
      <c r="N325" s="230"/>
      <c r="O325" s="230"/>
      <c r="P325" s="230"/>
      <c r="Q325" s="230"/>
      <c r="R325" s="230"/>
      <c r="S325" s="230"/>
      <c r="T325" s="231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32" t="s">
        <v>142</v>
      </c>
      <c r="AU325" s="232" t="s">
        <v>79</v>
      </c>
      <c r="AV325" s="13" t="s">
        <v>77</v>
      </c>
      <c r="AW325" s="13" t="s">
        <v>31</v>
      </c>
      <c r="AX325" s="13" t="s">
        <v>69</v>
      </c>
      <c r="AY325" s="232" t="s">
        <v>124</v>
      </c>
    </row>
    <row r="326" s="14" customFormat="1">
      <c r="A326" s="14"/>
      <c r="B326" s="233"/>
      <c r="C326" s="234"/>
      <c r="D326" s="224" t="s">
        <v>142</v>
      </c>
      <c r="E326" s="235" t="s">
        <v>19</v>
      </c>
      <c r="F326" s="236" t="s">
        <v>496</v>
      </c>
      <c r="G326" s="234"/>
      <c r="H326" s="237">
        <v>2.3780000000000001</v>
      </c>
      <c r="I326" s="238"/>
      <c r="J326" s="234"/>
      <c r="K326" s="234"/>
      <c r="L326" s="239"/>
      <c r="M326" s="240"/>
      <c r="N326" s="241"/>
      <c r="O326" s="241"/>
      <c r="P326" s="241"/>
      <c r="Q326" s="241"/>
      <c r="R326" s="241"/>
      <c r="S326" s="241"/>
      <c r="T326" s="242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243" t="s">
        <v>142</v>
      </c>
      <c r="AU326" s="243" t="s">
        <v>79</v>
      </c>
      <c r="AV326" s="14" t="s">
        <v>79</v>
      </c>
      <c r="AW326" s="14" t="s">
        <v>31</v>
      </c>
      <c r="AX326" s="14" t="s">
        <v>69</v>
      </c>
      <c r="AY326" s="243" t="s">
        <v>124</v>
      </c>
    </row>
    <row r="327" s="15" customFormat="1">
      <c r="A327" s="15"/>
      <c r="B327" s="244"/>
      <c r="C327" s="245"/>
      <c r="D327" s="224" t="s">
        <v>142</v>
      </c>
      <c r="E327" s="246" t="s">
        <v>19</v>
      </c>
      <c r="F327" s="247" t="s">
        <v>150</v>
      </c>
      <c r="G327" s="245"/>
      <c r="H327" s="248">
        <v>2.3780000000000001</v>
      </c>
      <c r="I327" s="249"/>
      <c r="J327" s="245"/>
      <c r="K327" s="245"/>
      <c r="L327" s="250"/>
      <c r="M327" s="251"/>
      <c r="N327" s="252"/>
      <c r="O327" s="252"/>
      <c r="P327" s="252"/>
      <c r="Q327" s="252"/>
      <c r="R327" s="252"/>
      <c r="S327" s="252"/>
      <c r="T327" s="253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T327" s="254" t="s">
        <v>142</v>
      </c>
      <c r="AU327" s="254" t="s">
        <v>79</v>
      </c>
      <c r="AV327" s="15" t="s">
        <v>132</v>
      </c>
      <c r="AW327" s="15" t="s">
        <v>31</v>
      </c>
      <c r="AX327" s="15" t="s">
        <v>77</v>
      </c>
      <c r="AY327" s="254" t="s">
        <v>124</v>
      </c>
    </row>
    <row r="328" s="2" customFormat="1" ht="24.15" customHeight="1">
      <c r="A328" s="38"/>
      <c r="B328" s="39"/>
      <c r="C328" s="204" t="s">
        <v>371</v>
      </c>
      <c r="D328" s="204" t="s">
        <v>127</v>
      </c>
      <c r="E328" s="205" t="s">
        <v>497</v>
      </c>
      <c r="F328" s="206" t="s">
        <v>498</v>
      </c>
      <c r="G328" s="207" t="s">
        <v>356</v>
      </c>
      <c r="H328" s="208">
        <v>27.399999999999999</v>
      </c>
      <c r="I328" s="209"/>
      <c r="J328" s="210">
        <f>ROUND(I328*H328,2)</f>
        <v>0</v>
      </c>
      <c r="K328" s="206" t="s">
        <v>131</v>
      </c>
      <c r="L328" s="44"/>
      <c r="M328" s="211" t="s">
        <v>19</v>
      </c>
      <c r="N328" s="212" t="s">
        <v>40</v>
      </c>
      <c r="O328" s="84"/>
      <c r="P328" s="213">
        <f>O328*H328</f>
        <v>0</v>
      </c>
      <c r="Q328" s="213">
        <v>0</v>
      </c>
      <c r="R328" s="213">
        <f>Q328*H328</f>
        <v>0</v>
      </c>
      <c r="S328" s="213">
        <v>0.065000000000000002</v>
      </c>
      <c r="T328" s="214">
        <f>S328*H328</f>
        <v>1.7809999999999999</v>
      </c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R328" s="215" t="s">
        <v>132</v>
      </c>
      <c r="AT328" s="215" t="s">
        <v>127</v>
      </c>
      <c r="AU328" s="215" t="s">
        <v>79</v>
      </c>
      <c r="AY328" s="17" t="s">
        <v>124</v>
      </c>
      <c r="BE328" s="216">
        <f>IF(N328="základní",J328,0)</f>
        <v>0</v>
      </c>
      <c r="BF328" s="216">
        <f>IF(N328="snížená",J328,0)</f>
        <v>0</v>
      </c>
      <c r="BG328" s="216">
        <f>IF(N328="zákl. přenesená",J328,0)</f>
        <v>0</v>
      </c>
      <c r="BH328" s="216">
        <f>IF(N328="sníž. přenesená",J328,0)</f>
        <v>0</v>
      </c>
      <c r="BI328" s="216">
        <f>IF(N328="nulová",J328,0)</f>
        <v>0</v>
      </c>
      <c r="BJ328" s="17" t="s">
        <v>77</v>
      </c>
      <c r="BK328" s="216">
        <f>ROUND(I328*H328,2)</f>
        <v>0</v>
      </c>
      <c r="BL328" s="17" t="s">
        <v>132</v>
      </c>
      <c r="BM328" s="215" t="s">
        <v>499</v>
      </c>
    </row>
    <row r="329" s="2" customFormat="1">
      <c r="A329" s="38"/>
      <c r="B329" s="39"/>
      <c r="C329" s="40"/>
      <c r="D329" s="217" t="s">
        <v>134</v>
      </c>
      <c r="E329" s="40"/>
      <c r="F329" s="218" t="s">
        <v>500</v>
      </c>
      <c r="G329" s="40"/>
      <c r="H329" s="40"/>
      <c r="I329" s="219"/>
      <c r="J329" s="40"/>
      <c r="K329" s="40"/>
      <c r="L329" s="44"/>
      <c r="M329" s="220"/>
      <c r="N329" s="221"/>
      <c r="O329" s="84"/>
      <c r="P329" s="84"/>
      <c r="Q329" s="84"/>
      <c r="R329" s="84"/>
      <c r="S329" s="84"/>
      <c r="T329" s="85"/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T329" s="17" t="s">
        <v>134</v>
      </c>
      <c r="AU329" s="17" t="s">
        <v>79</v>
      </c>
    </row>
    <row r="330" s="14" customFormat="1">
      <c r="A330" s="14"/>
      <c r="B330" s="233"/>
      <c r="C330" s="234"/>
      <c r="D330" s="224" t="s">
        <v>142</v>
      </c>
      <c r="E330" s="235" t="s">
        <v>19</v>
      </c>
      <c r="F330" s="236" t="s">
        <v>501</v>
      </c>
      <c r="G330" s="234"/>
      <c r="H330" s="237">
        <v>19.800000000000001</v>
      </c>
      <c r="I330" s="238"/>
      <c r="J330" s="234"/>
      <c r="K330" s="234"/>
      <c r="L330" s="239"/>
      <c r="M330" s="240"/>
      <c r="N330" s="241"/>
      <c r="O330" s="241"/>
      <c r="P330" s="241"/>
      <c r="Q330" s="241"/>
      <c r="R330" s="241"/>
      <c r="S330" s="241"/>
      <c r="T330" s="242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T330" s="243" t="s">
        <v>142</v>
      </c>
      <c r="AU330" s="243" t="s">
        <v>79</v>
      </c>
      <c r="AV330" s="14" t="s">
        <v>79</v>
      </c>
      <c r="AW330" s="14" t="s">
        <v>31</v>
      </c>
      <c r="AX330" s="14" t="s">
        <v>69</v>
      </c>
      <c r="AY330" s="243" t="s">
        <v>124</v>
      </c>
    </row>
    <row r="331" s="14" customFormat="1">
      <c r="A331" s="14"/>
      <c r="B331" s="233"/>
      <c r="C331" s="234"/>
      <c r="D331" s="224" t="s">
        <v>142</v>
      </c>
      <c r="E331" s="235" t="s">
        <v>19</v>
      </c>
      <c r="F331" s="236" t="s">
        <v>502</v>
      </c>
      <c r="G331" s="234"/>
      <c r="H331" s="237">
        <v>7.5999999999999996</v>
      </c>
      <c r="I331" s="238"/>
      <c r="J331" s="234"/>
      <c r="K331" s="234"/>
      <c r="L331" s="239"/>
      <c r="M331" s="240"/>
      <c r="N331" s="241"/>
      <c r="O331" s="241"/>
      <c r="P331" s="241"/>
      <c r="Q331" s="241"/>
      <c r="R331" s="241"/>
      <c r="S331" s="241"/>
      <c r="T331" s="242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T331" s="243" t="s">
        <v>142</v>
      </c>
      <c r="AU331" s="243" t="s">
        <v>79</v>
      </c>
      <c r="AV331" s="14" t="s">
        <v>79</v>
      </c>
      <c r="AW331" s="14" t="s">
        <v>31</v>
      </c>
      <c r="AX331" s="14" t="s">
        <v>69</v>
      </c>
      <c r="AY331" s="243" t="s">
        <v>124</v>
      </c>
    </row>
    <row r="332" s="15" customFormat="1">
      <c r="A332" s="15"/>
      <c r="B332" s="244"/>
      <c r="C332" s="245"/>
      <c r="D332" s="224" t="s">
        <v>142</v>
      </c>
      <c r="E332" s="246" t="s">
        <v>19</v>
      </c>
      <c r="F332" s="247" t="s">
        <v>150</v>
      </c>
      <c r="G332" s="245"/>
      <c r="H332" s="248">
        <v>27.399999999999999</v>
      </c>
      <c r="I332" s="249"/>
      <c r="J332" s="245"/>
      <c r="K332" s="245"/>
      <c r="L332" s="250"/>
      <c r="M332" s="251"/>
      <c r="N332" s="252"/>
      <c r="O332" s="252"/>
      <c r="P332" s="252"/>
      <c r="Q332" s="252"/>
      <c r="R332" s="252"/>
      <c r="S332" s="252"/>
      <c r="T332" s="253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T332" s="254" t="s">
        <v>142</v>
      </c>
      <c r="AU332" s="254" t="s">
        <v>79</v>
      </c>
      <c r="AV332" s="15" t="s">
        <v>132</v>
      </c>
      <c r="AW332" s="15" t="s">
        <v>31</v>
      </c>
      <c r="AX332" s="15" t="s">
        <v>77</v>
      </c>
      <c r="AY332" s="254" t="s">
        <v>124</v>
      </c>
    </row>
    <row r="333" s="2" customFormat="1" ht="37.8" customHeight="1">
      <c r="A333" s="38"/>
      <c r="B333" s="39"/>
      <c r="C333" s="204" t="s">
        <v>376</v>
      </c>
      <c r="D333" s="204" t="s">
        <v>127</v>
      </c>
      <c r="E333" s="205" t="s">
        <v>503</v>
      </c>
      <c r="F333" s="206" t="s">
        <v>504</v>
      </c>
      <c r="G333" s="207" t="s">
        <v>130</v>
      </c>
      <c r="H333" s="208">
        <v>33.119999999999997</v>
      </c>
      <c r="I333" s="209"/>
      <c r="J333" s="210">
        <f>ROUND(I333*H333,2)</f>
        <v>0</v>
      </c>
      <c r="K333" s="206" t="s">
        <v>131</v>
      </c>
      <c r="L333" s="44"/>
      <c r="M333" s="211" t="s">
        <v>19</v>
      </c>
      <c r="N333" s="212" t="s">
        <v>40</v>
      </c>
      <c r="O333" s="84"/>
      <c r="P333" s="213">
        <f>O333*H333</f>
        <v>0</v>
      </c>
      <c r="Q333" s="213">
        <v>0</v>
      </c>
      <c r="R333" s="213">
        <f>Q333*H333</f>
        <v>0</v>
      </c>
      <c r="S333" s="213">
        <v>0.045999999999999999</v>
      </c>
      <c r="T333" s="214">
        <f>S333*H333</f>
        <v>1.5235199999999998</v>
      </c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R333" s="215" t="s">
        <v>132</v>
      </c>
      <c r="AT333" s="215" t="s">
        <v>127</v>
      </c>
      <c r="AU333" s="215" t="s">
        <v>79</v>
      </c>
      <c r="AY333" s="17" t="s">
        <v>124</v>
      </c>
      <c r="BE333" s="216">
        <f>IF(N333="základní",J333,0)</f>
        <v>0</v>
      </c>
      <c r="BF333" s="216">
        <f>IF(N333="snížená",J333,0)</f>
        <v>0</v>
      </c>
      <c r="BG333" s="216">
        <f>IF(N333="zákl. přenesená",J333,0)</f>
        <v>0</v>
      </c>
      <c r="BH333" s="216">
        <f>IF(N333="sníž. přenesená",J333,0)</f>
        <v>0</v>
      </c>
      <c r="BI333" s="216">
        <f>IF(N333="nulová",J333,0)</f>
        <v>0</v>
      </c>
      <c r="BJ333" s="17" t="s">
        <v>77</v>
      </c>
      <c r="BK333" s="216">
        <f>ROUND(I333*H333,2)</f>
        <v>0</v>
      </c>
      <c r="BL333" s="17" t="s">
        <v>132</v>
      </c>
      <c r="BM333" s="215" t="s">
        <v>505</v>
      </c>
    </row>
    <row r="334" s="2" customFormat="1">
      <c r="A334" s="38"/>
      <c r="B334" s="39"/>
      <c r="C334" s="40"/>
      <c r="D334" s="217" t="s">
        <v>134</v>
      </c>
      <c r="E334" s="40"/>
      <c r="F334" s="218" t="s">
        <v>506</v>
      </c>
      <c r="G334" s="40"/>
      <c r="H334" s="40"/>
      <c r="I334" s="219"/>
      <c r="J334" s="40"/>
      <c r="K334" s="40"/>
      <c r="L334" s="44"/>
      <c r="M334" s="220"/>
      <c r="N334" s="221"/>
      <c r="O334" s="84"/>
      <c r="P334" s="84"/>
      <c r="Q334" s="84"/>
      <c r="R334" s="84"/>
      <c r="S334" s="84"/>
      <c r="T334" s="85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T334" s="17" t="s">
        <v>134</v>
      </c>
      <c r="AU334" s="17" t="s">
        <v>79</v>
      </c>
    </row>
    <row r="335" s="13" customFormat="1">
      <c r="A335" s="13"/>
      <c r="B335" s="222"/>
      <c r="C335" s="223"/>
      <c r="D335" s="224" t="s">
        <v>142</v>
      </c>
      <c r="E335" s="225" t="s">
        <v>19</v>
      </c>
      <c r="F335" s="226" t="s">
        <v>507</v>
      </c>
      <c r="G335" s="223"/>
      <c r="H335" s="225" t="s">
        <v>19</v>
      </c>
      <c r="I335" s="227"/>
      <c r="J335" s="223"/>
      <c r="K335" s="223"/>
      <c r="L335" s="228"/>
      <c r="M335" s="229"/>
      <c r="N335" s="230"/>
      <c r="O335" s="230"/>
      <c r="P335" s="230"/>
      <c r="Q335" s="230"/>
      <c r="R335" s="230"/>
      <c r="S335" s="230"/>
      <c r="T335" s="231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32" t="s">
        <v>142</v>
      </c>
      <c r="AU335" s="232" t="s">
        <v>79</v>
      </c>
      <c r="AV335" s="13" t="s">
        <v>77</v>
      </c>
      <c r="AW335" s="13" t="s">
        <v>31</v>
      </c>
      <c r="AX335" s="13" t="s">
        <v>69</v>
      </c>
      <c r="AY335" s="232" t="s">
        <v>124</v>
      </c>
    </row>
    <row r="336" s="14" customFormat="1">
      <c r="A336" s="14"/>
      <c r="B336" s="233"/>
      <c r="C336" s="234"/>
      <c r="D336" s="224" t="s">
        <v>142</v>
      </c>
      <c r="E336" s="235" t="s">
        <v>19</v>
      </c>
      <c r="F336" s="236" t="s">
        <v>508</v>
      </c>
      <c r="G336" s="234"/>
      <c r="H336" s="237">
        <v>33.119999999999997</v>
      </c>
      <c r="I336" s="238"/>
      <c r="J336" s="234"/>
      <c r="K336" s="234"/>
      <c r="L336" s="239"/>
      <c r="M336" s="240"/>
      <c r="N336" s="241"/>
      <c r="O336" s="241"/>
      <c r="P336" s="241"/>
      <c r="Q336" s="241"/>
      <c r="R336" s="241"/>
      <c r="S336" s="241"/>
      <c r="T336" s="242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T336" s="243" t="s">
        <v>142</v>
      </c>
      <c r="AU336" s="243" t="s">
        <v>79</v>
      </c>
      <c r="AV336" s="14" t="s">
        <v>79</v>
      </c>
      <c r="AW336" s="14" t="s">
        <v>31</v>
      </c>
      <c r="AX336" s="14" t="s">
        <v>69</v>
      </c>
      <c r="AY336" s="243" t="s">
        <v>124</v>
      </c>
    </row>
    <row r="337" s="15" customFormat="1">
      <c r="A337" s="15"/>
      <c r="B337" s="244"/>
      <c r="C337" s="245"/>
      <c r="D337" s="224" t="s">
        <v>142</v>
      </c>
      <c r="E337" s="246" t="s">
        <v>19</v>
      </c>
      <c r="F337" s="247" t="s">
        <v>150</v>
      </c>
      <c r="G337" s="245"/>
      <c r="H337" s="248">
        <v>33.119999999999997</v>
      </c>
      <c r="I337" s="249"/>
      <c r="J337" s="245"/>
      <c r="K337" s="245"/>
      <c r="L337" s="250"/>
      <c r="M337" s="251"/>
      <c r="N337" s="252"/>
      <c r="O337" s="252"/>
      <c r="P337" s="252"/>
      <c r="Q337" s="252"/>
      <c r="R337" s="252"/>
      <c r="S337" s="252"/>
      <c r="T337" s="253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T337" s="254" t="s">
        <v>142</v>
      </c>
      <c r="AU337" s="254" t="s">
        <v>79</v>
      </c>
      <c r="AV337" s="15" t="s">
        <v>132</v>
      </c>
      <c r="AW337" s="15" t="s">
        <v>31</v>
      </c>
      <c r="AX337" s="15" t="s">
        <v>77</v>
      </c>
      <c r="AY337" s="254" t="s">
        <v>124</v>
      </c>
    </row>
    <row r="338" s="12" customFormat="1" ht="22.8" customHeight="1">
      <c r="A338" s="12"/>
      <c r="B338" s="188"/>
      <c r="C338" s="189"/>
      <c r="D338" s="190" t="s">
        <v>68</v>
      </c>
      <c r="E338" s="202" t="s">
        <v>509</v>
      </c>
      <c r="F338" s="202" t="s">
        <v>510</v>
      </c>
      <c r="G338" s="189"/>
      <c r="H338" s="189"/>
      <c r="I338" s="192"/>
      <c r="J338" s="203">
        <f>BK338</f>
        <v>0</v>
      </c>
      <c r="K338" s="189"/>
      <c r="L338" s="194"/>
      <c r="M338" s="195"/>
      <c r="N338" s="196"/>
      <c r="O338" s="196"/>
      <c r="P338" s="197">
        <f>SUM(P339:P348)</f>
        <v>0</v>
      </c>
      <c r="Q338" s="196"/>
      <c r="R338" s="197">
        <f>SUM(R339:R348)</f>
        <v>0</v>
      </c>
      <c r="S338" s="196"/>
      <c r="T338" s="198">
        <f>SUM(T339:T348)</f>
        <v>0</v>
      </c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R338" s="199" t="s">
        <v>77</v>
      </c>
      <c r="AT338" s="200" t="s">
        <v>68</v>
      </c>
      <c r="AU338" s="200" t="s">
        <v>77</v>
      </c>
      <c r="AY338" s="199" t="s">
        <v>124</v>
      </c>
      <c r="BK338" s="201">
        <f>SUM(BK339:BK348)</f>
        <v>0</v>
      </c>
    </row>
    <row r="339" s="2" customFormat="1" ht="33" customHeight="1">
      <c r="A339" s="38"/>
      <c r="B339" s="39"/>
      <c r="C339" s="204" t="s">
        <v>511</v>
      </c>
      <c r="D339" s="204" t="s">
        <v>127</v>
      </c>
      <c r="E339" s="205" t="s">
        <v>512</v>
      </c>
      <c r="F339" s="206" t="s">
        <v>513</v>
      </c>
      <c r="G339" s="207" t="s">
        <v>206</v>
      </c>
      <c r="H339" s="208">
        <v>7.5970000000000004</v>
      </c>
      <c r="I339" s="209"/>
      <c r="J339" s="210">
        <f>ROUND(I339*H339,2)</f>
        <v>0</v>
      </c>
      <c r="K339" s="206" t="s">
        <v>131</v>
      </c>
      <c r="L339" s="44"/>
      <c r="M339" s="211" t="s">
        <v>19</v>
      </c>
      <c r="N339" s="212" t="s">
        <v>40</v>
      </c>
      <c r="O339" s="84"/>
      <c r="P339" s="213">
        <f>O339*H339</f>
        <v>0</v>
      </c>
      <c r="Q339" s="213">
        <v>0</v>
      </c>
      <c r="R339" s="213">
        <f>Q339*H339</f>
        <v>0</v>
      </c>
      <c r="S339" s="213">
        <v>0</v>
      </c>
      <c r="T339" s="214">
        <f>S339*H339</f>
        <v>0</v>
      </c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R339" s="215" t="s">
        <v>132</v>
      </c>
      <c r="AT339" s="215" t="s">
        <v>127</v>
      </c>
      <c r="AU339" s="215" t="s">
        <v>79</v>
      </c>
      <c r="AY339" s="17" t="s">
        <v>124</v>
      </c>
      <c r="BE339" s="216">
        <f>IF(N339="základní",J339,0)</f>
        <v>0</v>
      </c>
      <c r="BF339" s="216">
        <f>IF(N339="snížená",J339,0)</f>
        <v>0</v>
      </c>
      <c r="BG339" s="216">
        <f>IF(N339="zákl. přenesená",J339,0)</f>
        <v>0</v>
      </c>
      <c r="BH339" s="216">
        <f>IF(N339="sníž. přenesená",J339,0)</f>
        <v>0</v>
      </c>
      <c r="BI339" s="216">
        <f>IF(N339="nulová",J339,0)</f>
        <v>0</v>
      </c>
      <c r="BJ339" s="17" t="s">
        <v>77</v>
      </c>
      <c r="BK339" s="216">
        <f>ROUND(I339*H339,2)</f>
        <v>0</v>
      </c>
      <c r="BL339" s="17" t="s">
        <v>132</v>
      </c>
      <c r="BM339" s="215" t="s">
        <v>514</v>
      </c>
    </row>
    <row r="340" s="2" customFormat="1">
      <c r="A340" s="38"/>
      <c r="B340" s="39"/>
      <c r="C340" s="40"/>
      <c r="D340" s="217" t="s">
        <v>134</v>
      </c>
      <c r="E340" s="40"/>
      <c r="F340" s="218" t="s">
        <v>515</v>
      </c>
      <c r="G340" s="40"/>
      <c r="H340" s="40"/>
      <c r="I340" s="219"/>
      <c r="J340" s="40"/>
      <c r="K340" s="40"/>
      <c r="L340" s="44"/>
      <c r="M340" s="220"/>
      <c r="N340" s="221"/>
      <c r="O340" s="84"/>
      <c r="P340" s="84"/>
      <c r="Q340" s="84"/>
      <c r="R340" s="84"/>
      <c r="S340" s="84"/>
      <c r="T340" s="85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T340" s="17" t="s">
        <v>134</v>
      </c>
      <c r="AU340" s="17" t="s">
        <v>79</v>
      </c>
    </row>
    <row r="341" s="2" customFormat="1" ht="24.15" customHeight="1">
      <c r="A341" s="38"/>
      <c r="B341" s="39"/>
      <c r="C341" s="204" t="s">
        <v>382</v>
      </c>
      <c r="D341" s="204" t="s">
        <v>127</v>
      </c>
      <c r="E341" s="205" t="s">
        <v>516</v>
      </c>
      <c r="F341" s="206" t="s">
        <v>517</v>
      </c>
      <c r="G341" s="207" t="s">
        <v>206</v>
      </c>
      <c r="H341" s="208">
        <v>227.91</v>
      </c>
      <c r="I341" s="209"/>
      <c r="J341" s="210">
        <f>ROUND(I341*H341,2)</f>
        <v>0</v>
      </c>
      <c r="K341" s="206" t="s">
        <v>131</v>
      </c>
      <c r="L341" s="44"/>
      <c r="M341" s="211" t="s">
        <v>19</v>
      </c>
      <c r="N341" s="212" t="s">
        <v>40</v>
      </c>
      <c r="O341" s="84"/>
      <c r="P341" s="213">
        <f>O341*H341</f>
        <v>0</v>
      </c>
      <c r="Q341" s="213">
        <v>0</v>
      </c>
      <c r="R341" s="213">
        <f>Q341*H341</f>
        <v>0</v>
      </c>
      <c r="S341" s="213">
        <v>0</v>
      </c>
      <c r="T341" s="214">
        <f>S341*H341</f>
        <v>0</v>
      </c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R341" s="215" t="s">
        <v>132</v>
      </c>
      <c r="AT341" s="215" t="s">
        <v>127</v>
      </c>
      <c r="AU341" s="215" t="s">
        <v>79</v>
      </c>
      <c r="AY341" s="17" t="s">
        <v>124</v>
      </c>
      <c r="BE341" s="216">
        <f>IF(N341="základní",J341,0)</f>
        <v>0</v>
      </c>
      <c r="BF341" s="216">
        <f>IF(N341="snížená",J341,0)</f>
        <v>0</v>
      </c>
      <c r="BG341" s="216">
        <f>IF(N341="zákl. přenesená",J341,0)</f>
        <v>0</v>
      </c>
      <c r="BH341" s="216">
        <f>IF(N341="sníž. přenesená",J341,0)</f>
        <v>0</v>
      </c>
      <c r="BI341" s="216">
        <f>IF(N341="nulová",J341,0)</f>
        <v>0</v>
      </c>
      <c r="BJ341" s="17" t="s">
        <v>77</v>
      </c>
      <c r="BK341" s="216">
        <f>ROUND(I341*H341,2)</f>
        <v>0</v>
      </c>
      <c r="BL341" s="17" t="s">
        <v>132</v>
      </c>
      <c r="BM341" s="215" t="s">
        <v>518</v>
      </c>
    </row>
    <row r="342" s="2" customFormat="1">
      <c r="A342" s="38"/>
      <c r="B342" s="39"/>
      <c r="C342" s="40"/>
      <c r="D342" s="217" t="s">
        <v>134</v>
      </c>
      <c r="E342" s="40"/>
      <c r="F342" s="218" t="s">
        <v>519</v>
      </c>
      <c r="G342" s="40"/>
      <c r="H342" s="40"/>
      <c r="I342" s="219"/>
      <c r="J342" s="40"/>
      <c r="K342" s="40"/>
      <c r="L342" s="44"/>
      <c r="M342" s="220"/>
      <c r="N342" s="221"/>
      <c r="O342" s="84"/>
      <c r="P342" s="84"/>
      <c r="Q342" s="84"/>
      <c r="R342" s="84"/>
      <c r="S342" s="84"/>
      <c r="T342" s="85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T342" s="17" t="s">
        <v>134</v>
      </c>
      <c r="AU342" s="17" t="s">
        <v>79</v>
      </c>
    </row>
    <row r="343" s="14" customFormat="1">
      <c r="A343" s="14"/>
      <c r="B343" s="233"/>
      <c r="C343" s="234"/>
      <c r="D343" s="224" t="s">
        <v>142</v>
      </c>
      <c r="E343" s="235" t="s">
        <v>19</v>
      </c>
      <c r="F343" s="236" t="s">
        <v>520</v>
      </c>
      <c r="G343" s="234"/>
      <c r="H343" s="237">
        <v>227.91</v>
      </c>
      <c r="I343" s="238"/>
      <c r="J343" s="234"/>
      <c r="K343" s="234"/>
      <c r="L343" s="239"/>
      <c r="M343" s="240"/>
      <c r="N343" s="241"/>
      <c r="O343" s="241"/>
      <c r="P343" s="241"/>
      <c r="Q343" s="241"/>
      <c r="R343" s="241"/>
      <c r="S343" s="241"/>
      <c r="T343" s="242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T343" s="243" t="s">
        <v>142</v>
      </c>
      <c r="AU343" s="243" t="s">
        <v>79</v>
      </c>
      <c r="AV343" s="14" t="s">
        <v>79</v>
      </c>
      <c r="AW343" s="14" t="s">
        <v>31</v>
      </c>
      <c r="AX343" s="14" t="s">
        <v>69</v>
      </c>
      <c r="AY343" s="243" t="s">
        <v>124</v>
      </c>
    </row>
    <row r="344" s="15" customFormat="1">
      <c r="A344" s="15"/>
      <c r="B344" s="244"/>
      <c r="C344" s="245"/>
      <c r="D344" s="224" t="s">
        <v>142</v>
      </c>
      <c r="E344" s="246" t="s">
        <v>19</v>
      </c>
      <c r="F344" s="247" t="s">
        <v>150</v>
      </c>
      <c r="G344" s="245"/>
      <c r="H344" s="248">
        <v>227.91</v>
      </c>
      <c r="I344" s="249"/>
      <c r="J344" s="245"/>
      <c r="K344" s="245"/>
      <c r="L344" s="250"/>
      <c r="M344" s="251"/>
      <c r="N344" s="252"/>
      <c r="O344" s="252"/>
      <c r="P344" s="252"/>
      <c r="Q344" s="252"/>
      <c r="R344" s="252"/>
      <c r="S344" s="252"/>
      <c r="T344" s="253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T344" s="254" t="s">
        <v>142</v>
      </c>
      <c r="AU344" s="254" t="s">
        <v>79</v>
      </c>
      <c r="AV344" s="15" t="s">
        <v>132</v>
      </c>
      <c r="AW344" s="15" t="s">
        <v>31</v>
      </c>
      <c r="AX344" s="15" t="s">
        <v>77</v>
      </c>
      <c r="AY344" s="254" t="s">
        <v>124</v>
      </c>
    </row>
    <row r="345" s="2" customFormat="1" ht="33" customHeight="1">
      <c r="A345" s="38"/>
      <c r="B345" s="39"/>
      <c r="C345" s="204" t="s">
        <v>521</v>
      </c>
      <c r="D345" s="204" t="s">
        <v>127</v>
      </c>
      <c r="E345" s="205" t="s">
        <v>522</v>
      </c>
      <c r="F345" s="206" t="s">
        <v>523</v>
      </c>
      <c r="G345" s="207" t="s">
        <v>206</v>
      </c>
      <c r="H345" s="208">
        <v>7.5970000000000004</v>
      </c>
      <c r="I345" s="209"/>
      <c r="J345" s="210">
        <f>ROUND(I345*H345,2)</f>
        <v>0</v>
      </c>
      <c r="K345" s="206" t="s">
        <v>131</v>
      </c>
      <c r="L345" s="44"/>
      <c r="M345" s="211" t="s">
        <v>19</v>
      </c>
      <c r="N345" s="212" t="s">
        <v>40</v>
      </c>
      <c r="O345" s="84"/>
      <c r="P345" s="213">
        <f>O345*H345</f>
        <v>0</v>
      </c>
      <c r="Q345" s="213">
        <v>0</v>
      </c>
      <c r="R345" s="213">
        <f>Q345*H345</f>
        <v>0</v>
      </c>
      <c r="S345" s="213">
        <v>0</v>
      </c>
      <c r="T345" s="214">
        <f>S345*H345</f>
        <v>0</v>
      </c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R345" s="215" t="s">
        <v>132</v>
      </c>
      <c r="AT345" s="215" t="s">
        <v>127</v>
      </c>
      <c r="AU345" s="215" t="s">
        <v>79</v>
      </c>
      <c r="AY345" s="17" t="s">
        <v>124</v>
      </c>
      <c r="BE345" s="216">
        <f>IF(N345="základní",J345,0)</f>
        <v>0</v>
      </c>
      <c r="BF345" s="216">
        <f>IF(N345="snížená",J345,0)</f>
        <v>0</v>
      </c>
      <c r="BG345" s="216">
        <f>IF(N345="zákl. přenesená",J345,0)</f>
        <v>0</v>
      </c>
      <c r="BH345" s="216">
        <f>IF(N345="sníž. přenesená",J345,0)</f>
        <v>0</v>
      </c>
      <c r="BI345" s="216">
        <f>IF(N345="nulová",J345,0)</f>
        <v>0</v>
      </c>
      <c r="BJ345" s="17" t="s">
        <v>77</v>
      </c>
      <c r="BK345" s="216">
        <f>ROUND(I345*H345,2)</f>
        <v>0</v>
      </c>
      <c r="BL345" s="17" t="s">
        <v>132</v>
      </c>
      <c r="BM345" s="215" t="s">
        <v>524</v>
      </c>
    </row>
    <row r="346" s="2" customFormat="1">
      <c r="A346" s="38"/>
      <c r="B346" s="39"/>
      <c r="C346" s="40"/>
      <c r="D346" s="217" t="s">
        <v>134</v>
      </c>
      <c r="E346" s="40"/>
      <c r="F346" s="218" t="s">
        <v>525</v>
      </c>
      <c r="G346" s="40"/>
      <c r="H346" s="40"/>
      <c r="I346" s="219"/>
      <c r="J346" s="40"/>
      <c r="K346" s="40"/>
      <c r="L346" s="44"/>
      <c r="M346" s="220"/>
      <c r="N346" s="221"/>
      <c r="O346" s="84"/>
      <c r="P346" s="84"/>
      <c r="Q346" s="84"/>
      <c r="R346" s="84"/>
      <c r="S346" s="84"/>
      <c r="T346" s="85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T346" s="17" t="s">
        <v>134</v>
      </c>
      <c r="AU346" s="17" t="s">
        <v>79</v>
      </c>
    </row>
    <row r="347" s="2" customFormat="1" ht="33" customHeight="1">
      <c r="A347" s="38"/>
      <c r="B347" s="39"/>
      <c r="C347" s="204" t="s">
        <v>386</v>
      </c>
      <c r="D347" s="204" t="s">
        <v>127</v>
      </c>
      <c r="E347" s="205" t="s">
        <v>526</v>
      </c>
      <c r="F347" s="206" t="s">
        <v>527</v>
      </c>
      <c r="G347" s="207" t="s">
        <v>206</v>
      </c>
      <c r="H347" s="208">
        <v>7.5970000000000004</v>
      </c>
      <c r="I347" s="209"/>
      <c r="J347" s="210">
        <f>ROUND(I347*H347,2)</f>
        <v>0</v>
      </c>
      <c r="K347" s="206" t="s">
        <v>131</v>
      </c>
      <c r="L347" s="44"/>
      <c r="M347" s="211" t="s">
        <v>19</v>
      </c>
      <c r="N347" s="212" t="s">
        <v>40</v>
      </c>
      <c r="O347" s="84"/>
      <c r="P347" s="213">
        <f>O347*H347</f>
        <v>0</v>
      </c>
      <c r="Q347" s="213">
        <v>0</v>
      </c>
      <c r="R347" s="213">
        <f>Q347*H347</f>
        <v>0</v>
      </c>
      <c r="S347" s="213">
        <v>0</v>
      </c>
      <c r="T347" s="214">
        <f>S347*H347</f>
        <v>0</v>
      </c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R347" s="215" t="s">
        <v>132</v>
      </c>
      <c r="AT347" s="215" t="s">
        <v>127</v>
      </c>
      <c r="AU347" s="215" t="s">
        <v>79</v>
      </c>
      <c r="AY347" s="17" t="s">
        <v>124</v>
      </c>
      <c r="BE347" s="216">
        <f>IF(N347="základní",J347,0)</f>
        <v>0</v>
      </c>
      <c r="BF347" s="216">
        <f>IF(N347="snížená",J347,0)</f>
        <v>0</v>
      </c>
      <c r="BG347" s="216">
        <f>IF(N347="zákl. přenesená",J347,0)</f>
        <v>0</v>
      </c>
      <c r="BH347" s="216">
        <f>IF(N347="sníž. přenesená",J347,0)</f>
        <v>0</v>
      </c>
      <c r="BI347" s="216">
        <f>IF(N347="nulová",J347,0)</f>
        <v>0</v>
      </c>
      <c r="BJ347" s="17" t="s">
        <v>77</v>
      </c>
      <c r="BK347" s="216">
        <f>ROUND(I347*H347,2)</f>
        <v>0</v>
      </c>
      <c r="BL347" s="17" t="s">
        <v>132</v>
      </c>
      <c r="BM347" s="215" t="s">
        <v>528</v>
      </c>
    </row>
    <row r="348" s="2" customFormat="1">
      <c r="A348" s="38"/>
      <c r="B348" s="39"/>
      <c r="C348" s="40"/>
      <c r="D348" s="217" t="s">
        <v>134</v>
      </c>
      <c r="E348" s="40"/>
      <c r="F348" s="218" t="s">
        <v>529</v>
      </c>
      <c r="G348" s="40"/>
      <c r="H348" s="40"/>
      <c r="I348" s="219"/>
      <c r="J348" s="40"/>
      <c r="K348" s="40"/>
      <c r="L348" s="44"/>
      <c r="M348" s="220"/>
      <c r="N348" s="221"/>
      <c r="O348" s="84"/>
      <c r="P348" s="84"/>
      <c r="Q348" s="84"/>
      <c r="R348" s="84"/>
      <c r="S348" s="84"/>
      <c r="T348" s="85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T348" s="17" t="s">
        <v>134</v>
      </c>
      <c r="AU348" s="17" t="s">
        <v>79</v>
      </c>
    </row>
    <row r="349" s="12" customFormat="1" ht="22.8" customHeight="1">
      <c r="A349" s="12"/>
      <c r="B349" s="188"/>
      <c r="C349" s="189"/>
      <c r="D349" s="190" t="s">
        <v>68</v>
      </c>
      <c r="E349" s="202" t="s">
        <v>530</v>
      </c>
      <c r="F349" s="202" t="s">
        <v>531</v>
      </c>
      <c r="G349" s="189"/>
      <c r="H349" s="189"/>
      <c r="I349" s="192"/>
      <c r="J349" s="203">
        <f>BK349</f>
        <v>0</v>
      </c>
      <c r="K349" s="189"/>
      <c r="L349" s="194"/>
      <c r="M349" s="195"/>
      <c r="N349" s="196"/>
      <c r="O349" s="196"/>
      <c r="P349" s="197">
        <f>SUM(P350:P351)</f>
        <v>0</v>
      </c>
      <c r="Q349" s="196"/>
      <c r="R349" s="197">
        <f>SUM(R350:R351)</f>
        <v>0</v>
      </c>
      <c r="S349" s="196"/>
      <c r="T349" s="198">
        <f>SUM(T350:T351)</f>
        <v>0</v>
      </c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R349" s="199" t="s">
        <v>77</v>
      </c>
      <c r="AT349" s="200" t="s">
        <v>68</v>
      </c>
      <c r="AU349" s="200" t="s">
        <v>77</v>
      </c>
      <c r="AY349" s="199" t="s">
        <v>124</v>
      </c>
      <c r="BK349" s="201">
        <f>SUM(BK350:BK351)</f>
        <v>0</v>
      </c>
    </row>
    <row r="350" s="2" customFormat="1" ht="24.15" customHeight="1">
      <c r="A350" s="38"/>
      <c r="B350" s="39"/>
      <c r="C350" s="204" t="s">
        <v>532</v>
      </c>
      <c r="D350" s="204" t="s">
        <v>127</v>
      </c>
      <c r="E350" s="205" t="s">
        <v>533</v>
      </c>
      <c r="F350" s="206" t="s">
        <v>534</v>
      </c>
      <c r="G350" s="207" t="s">
        <v>206</v>
      </c>
      <c r="H350" s="208">
        <v>154.16200000000001</v>
      </c>
      <c r="I350" s="209"/>
      <c r="J350" s="210">
        <f>ROUND(I350*H350,2)</f>
        <v>0</v>
      </c>
      <c r="K350" s="206" t="s">
        <v>535</v>
      </c>
      <c r="L350" s="44"/>
      <c r="M350" s="211" t="s">
        <v>19</v>
      </c>
      <c r="N350" s="212" t="s">
        <v>40</v>
      </c>
      <c r="O350" s="84"/>
      <c r="P350" s="213">
        <f>O350*H350</f>
        <v>0</v>
      </c>
      <c r="Q350" s="213">
        <v>0</v>
      </c>
      <c r="R350" s="213">
        <f>Q350*H350</f>
        <v>0</v>
      </c>
      <c r="S350" s="213">
        <v>0</v>
      </c>
      <c r="T350" s="214">
        <f>S350*H350</f>
        <v>0</v>
      </c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R350" s="215" t="s">
        <v>132</v>
      </c>
      <c r="AT350" s="215" t="s">
        <v>127</v>
      </c>
      <c r="AU350" s="215" t="s">
        <v>79</v>
      </c>
      <c r="AY350" s="17" t="s">
        <v>124</v>
      </c>
      <c r="BE350" s="216">
        <f>IF(N350="základní",J350,0)</f>
        <v>0</v>
      </c>
      <c r="BF350" s="216">
        <f>IF(N350="snížená",J350,0)</f>
        <v>0</v>
      </c>
      <c r="BG350" s="216">
        <f>IF(N350="zákl. přenesená",J350,0)</f>
        <v>0</v>
      </c>
      <c r="BH350" s="216">
        <f>IF(N350="sníž. přenesená",J350,0)</f>
        <v>0</v>
      </c>
      <c r="BI350" s="216">
        <f>IF(N350="nulová",J350,0)</f>
        <v>0</v>
      </c>
      <c r="BJ350" s="17" t="s">
        <v>77</v>
      </c>
      <c r="BK350" s="216">
        <f>ROUND(I350*H350,2)</f>
        <v>0</v>
      </c>
      <c r="BL350" s="17" t="s">
        <v>132</v>
      </c>
      <c r="BM350" s="215" t="s">
        <v>536</v>
      </c>
    </row>
    <row r="351" s="2" customFormat="1">
      <c r="A351" s="38"/>
      <c r="B351" s="39"/>
      <c r="C351" s="40"/>
      <c r="D351" s="217" t="s">
        <v>134</v>
      </c>
      <c r="E351" s="40"/>
      <c r="F351" s="218" t="s">
        <v>537</v>
      </c>
      <c r="G351" s="40"/>
      <c r="H351" s="40"/>
      <c r="I351" s="219"/>
      <c r="J351" s="40"/>
      <c r="K351" s="40"/>
      <c r="L351" s="44"/>
      <c r="M351" s="220"/>
      <c r="N351" s="221"/>
      <c r="O351" s="84"/>
      <c r="P351" s="84"/>
      <c r="Q351" s="84"/>
      <c r="R351" s="84"/>
      <c r="S351" s="84"/>
      <c r="T351" s="85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T351" s="17" t="s">
        <v>134</v>
      </c>
      <c r="AU351" s="17" t="s">
        <v>79</v>
      </c>
    </row>
    <row r="352" s="12" customFormat="1" ht="25.92" customHeight="1">
      <c r="A352" s="12"/>
      <c r="B352" s="188"/>
      <c r="C352" s="189"/>
      <c r="D352" s="190" t="s">
        <v>68</v>
      </c>
      <c r="E352" s="191" t="s">
        <v>538</v>
      </c>
      <c r="F352" s="191" t="s">
        <v>539</v>
      </c>
      <c r="G352" s="189"/>
      <c r="H352" s="189"/>
      <c r="I352" s="192"/>
      <c r="J352" s="193">
        <f>BK352</f>
        <v>0</v>
      </c>
      <c r="K352" s="189"/>
      <c r="L352" s="194"/>
      <c r="M352" s="195"/>
      <c r="N352" s="196"/>
      <c r="O352" s="196"/>
      <c r="P352" s="197">
        <f>P353+P386+P388+P410+P423+P432+P447</f>
        <v>0</v>
      </c>
      <c r="Q352" s="196"/>
      <c r="R352" s="197">
        <f>R353+R386+R388+R410+R423+R432+R447</f>
        <v>8.9685924799999999</v>
      </c>
      <c r="S352" s="196"/>
      <c r="T352" s="198">
        <f>T353+T386+T388+T410+T423+T432+T447</f>
        <v>0</v>
      </c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R352" s="199" t="s">
        <v>79</v>
      </c>
      <c r="AT352" s="200" t="s">
        <v>68</v>
      </c>
      <c r="AU352" s="200" t="s">
        <v>69</v>
      </c>
      <c r="AY352" s="199" t="s">
        <v>124</v>
      </c>
      <c r="BK352" s="201">
        <f>BK353+BK386+BK388+BK410+BK423+BK432+BK447</f>
        <v>0</v>
      </c>
    </row>
    <row r="353" s="12" customFormat="1" ht="22.8" customHeight="1">
      <c r="A353" s="12"/>
      <c r="B353" s="188"/>
      <c r="C353" s="189"/>
      <c r="D353" s="190" t="s">
        <v>68</v>
      </c>
      <c r="E353" s="202" t="s">
        <v>540</v>
      </c>
      <c r="F353" s="202" t="s">
        <v>541</v>
      </c>
      <c r="G353" s="189"/>
      <c r="H353" s="189"/>
      <c r="I353" s="192"/>
      <c r="J353" s="203">
        <f>BK353</f>
        <v>0</v>
      </c>
      <c r="K353" s="189"/>
      <c r="L353" s="194"/>
      <c r="M353" s="195"/>
      <c r="N353" s="196"/>
      <c r="O353" s="196"/>
      <c r="P353" s="197">
        <f>SUM(P354:P385)</f>
        <v>0</v>
      </c>
      <c r="Q353" s="196"/>
      <c r="R353" s="197">
        <f>SUM(R354:R385)</f>
        <v>1.1685352999999998</v>
      </c>
      <c r="S353" s="196"/>
      <c r="T353" s="198">
        <f>SUM(T354:T385)</f>
        <v>0</v>
      </c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R353" s="199" t="s">
        <v>79</v>
      </c>
      <c r="AT353" s="200" t="s">
        <v>68</v>
      </c>
      <c r="AU353" s="200" t="s">
        <v>77</v>
      </c>
      <c r="AY353" s="199" t="s">
        <v>124</v>
      </c>
      <c r="BK353" s="201">
        <f>SUM(BK354:BK385)</f>
        <v>0</v>
      </c>
    </row>
    <row r="354" s="2" customFormat="1" ht="24.15" customHeight="1">
      <c r="A354" s="38"/>
      <c r="B354" s="39"/>
      <c r="C354" s="204" t="s">
        <v>542</v>
      </c>
      <c r="D354" s="204" t="s">
        <v>127</v>
      </c>
      <c r="E354" s="205" t="s">
        <v>543</v>
      </c>
      <c r="F354" s="206" t="s">
        <v>544</v>
      </c>
      <c r="G354" s="207" t="s">
        <v>130</v>
      </c>
      <c r="H354" s="208">
        <v>62.746000000000002</v>
      </c>
      <c r="I354" s="209"/>
      <c r="J354" s="210">
        <f>ROUND(I354*H354,2)</f>
        <v>0</v>
      </c>
      <c r="K354" s="206" t="s">
        <v>131</v>
      </c>
      <c r="L354" s="44"/>
      <c r="M354" s="211" t="s">
        <v>19</v>
      </c>
      <c r="N354" s="212" t="s">
        <v>40</v>
      </c>
      <c r="O354" s="84"/>
      <c r="P354" s="213">
        <f>O354*H354</f>
        <v>0</v>
      </c>
      <c r="Q354" s="213">
        <v>0</v>
      </c>
      <c r="R354" s="213">
        <f>Q354*H354</f>
        <v>0</v>
      </c>
      <c r="S354" s="213">
        <v>0</v>
      </c>
      <c r="T354" s="214">
        <f>S354*H354</f>
        <v>0</v>
      </c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R354" s="215" t="s">
        <v>239</v>
      </c>
      <c r="AT354" s="215" t="s">
        <v>127</v>
      </c>
      <c r="AU354" s="215" t="s">
        <v>79</v>
      </c>
      <c r="AY354" s="17" t="s">
        <v>124</v>
      </c>
      <c r="BE354" s="216">
        <f>IF(N354="základní",J354,0)</f>
        <v>0</v>
      </c>
      <c r="BF354" s="216">
        <f>IF(N354="snížená",J354,0)</f>
        <v>0</v>
      </c>
      <c r="BG354" s="216">
        <f>IF(N354="zákl. přenesená",J354,0)</f>
        <v>0</v>
      </c>
      <c r="BH354" s="216">
        <f>IF(N354="sníž. přenesená",J354,0)</f>
        <v>0</v>
      </c>
      <c r="BI354" s="216">
        <f>IF(N354="nulová",J354,0)</f>
        <v>0</v>
      </c>
      <c r="BJ354" s="17" t="s">
        <v>77</v>
      </c>
      <c r="BK354" s="216">
        <f>ROUND(I354*H354,2)</f>
        <v>0</v>
      </c>
      <c r="BL354" s="17" t="s">
        <v>239</v>
      </c>
      <c r="BM354" s="215" t="s">
        <v>545</v>
      </c>
    </row>
    <row r="355" s="2" customFormat="1">
      <c r="A355" s="38"/>
      <c r="B355" s="39"/>
      <c r="C355" s="40"/>
      <c r="D355" s="217" t="s">
        <v>134</v>
      </c>
      <c r="E355" s="40"/>
      <c r="F355" s="218" t="s">
        <v>546</v>
      </c>
      <c r="G355" s="40"/>
      <c r="H355" s="40"/>
      <c r="I355" s="219"/>
      <c r="J355" s="40"/>
      <c r="K355" s="40"/>
      <c r="L355" s="44"/>
      <c r="M355" s="220"/>
      <c r="N355" s="221"/>
      <c r="O355" s="84"/>
      <c r="P355" s="84"/>
      <c r="Q355" s="84"/>
      <c r="R355" s="84"/>
      <c r="S355" s="84"/>
      <c r="T355" s="85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T355" s="17" t="s">
        <v>134</v>
      </c>
      <c r="AU355" s="17" t="s">
        <v>79</v>
      </c>
    </row>
    <row r="356" s="13" customFormat="1">
      <c r="A356" s="13"/>
      <c r="B356" s="222"/>
      <c r="C356" s="223"/>
      <c r="D356" s="224" t="s">
        <v>142</v>
      </c>
      <c r="E356" s="225" t="s">
        <v>19</v>
      </c>
      <c r="F356" s="226" t="s">
        <v>547</v>
      </c>
      <c r="G356" s="223"/>
      <c r="H356" s="225" t="s">
        <v>19</v>
      </c>
      <c r="I356" s="227"/>
      <c r="J356" s="223"/>
      <c r="K356" s="223"/>
      <c r="L356" s="228"/>
      <c r="M356" s="229"/>
      <c r="N356" s="230"/>
      <c r="O356" s="230"/>
      <c r="P356" s="230"/>
      <c r="Q356" s="230"/>
      <c r="R356" s="230"/>
      <c r="S356" s="230"/>
      <c r="T356" s="231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232" t="s">
        <v>142</v>
      </c>
      <c r="AU356" s="232" t="s">
        <v>79</v>
      </c>
      <c r="AV356" s="13" t="s">
        <v>77</v>
      </c>
      <c r="AW356" s="13" t="s">
        <v>31</v>
      </c>
      <c r="AX356" s="13" t="s">
        <v>69</v>
      </c>
      <c r="AY356" s="232" t="s">
        <v>124</v>
      </c>
    </row>
    <row r="357" s="14" customFormat="1">
      <c r="A357" s="14"/>
      <c r="B357" s="233"/>
      <c r="C357" s="234"/>
      <c r="D357" s="224" t="s">
        <v>142</v>
      </c>
      <c r="E357" s="235" t="s">
        <v>19</v>
      </c>
      <c r="F357" s="236" t="s">
        <v>548</v>
      </c>
      <c r="G357" s="234"/>
      <c r="H357" s="237">
        <v>62.746000000000002</v>
      </c>
      <c r="I357" s="238"/>
      <c r="J357" s="234"/>
      <c r="K357" s="234"/>
      <c r="L357" s="239"/>
      <c r="M357" s="240"/>
      <c r="N357" s="241"/>
      <c r="O357" s="241"/>
      <c r="P357" s="241"/>
      <c r="Q357" s="241"/>
      <c r="R357" s="241"/>
      <c r="S357" s="241"/>
      <c r="T357" s="242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T357" s="243" t="s">
        <v>142</v>
      </c>
      <c r="AU357" s="243" t="s">
        <v>79</v>
      </c>
      <c r="AV357" s="14" t="s">
        <v>79</v>
      </c>
      <c r="AW357" s="14" t="s">
        <v>31</v>
      </c>
      <c r="AX357" s="14" t="s">
        <v>69</v>
      </c>
      <c r="AY357" s="243" t="s">
        <v>124</v>
      </c>
    </row>
    <row r="358" s="15" customFormat="1">
      <c r="A358" s="15"/>
      <c r="B358" s="244"/>
      <c r="C358" s="245"/>
      <c r="D358" s="224" t="s">
        <v>142</v>
      </c>
      <c r="E358" s="246" t="s">
        <v>19</v>
      </c>
      <c r="F358" s="247" t="s">
        <v>150</v>
      </c>
      <c r="G358" s="245"/>
      <c r="H358" s="248">
        <v>62.746000000000002</v>
      </c>
      <c r="I358" s="249"/>
      <c r="J358" s="245"/>
      <c r="K358" s="245"/>
      <c r="L358" s="250"/>
      <c r="M358" s="251"/>
      <c r="N358" s="252"/>
      <c r="O358" s="252"/>
      <c r="P358" s="252"/>
      <c r="Q358" s="252"/>
      <c r="R358" s="252"/>
      <c r="S358" s="252"/>
      <c r="T358" s="253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T358" s="254" t="s">
        <v>142</v>
      </c>
      <c r="AU358" s="254" t="s">
        <v>79</v>
      </c>
      <c r="AV358" s="15" t="s">
        <v>132</v>
      </c>
      <c r="AW358" s="15" t="s">
        <v>31</v>
      </c>
      <c r="AX358" s="15" t="s">
        <v>77</v>
      </c>
      <c r="AY358" s="254" t="s">
        <v>124</v>
      </c>
    </row>
    <row r="359" s="2" customFormat="1" ht="16.5" customHeight="1">
      <c r="A359" s="38"/>
      <c r="B359" s="39"/>
      <c r="C359" s="255" t="s">
        <v>549</v>
      </c>
      <c r="D359" s="255" t="s">
        <v>225</v>
      </c>
      <c r="E359" s="256" t="s">
        <v>550</v>
      </c>
      <c r="F359" s="257" t="s">
        <v>551</v>
      </c>
      <c r="G359" s="258" t="s">
        <v>206</v>
      </c>
      <c r="H359" s="259">
        <v>0.021000000000000001</v>
      </c>
      <c r="I359" s="260"/>
      <c r="J359" s="261">
        <f>ROUND(I359*H359,2)</f>
        <v>0</v>
      </c>
      <c r="K359" s="257" t="s">
        <v>131</v>
      </c>
      <c r="L359" s="262"/>
      <c r="M359" s="263" t="s">
        <v>19</v>
      </c>
      <c r="N359" s="264" t="s">
        <v>40</v>
      </c>
      <c r="O359" s="84"/>
      <c r="P359" s="213">
        <f>O359*H359</f>
        <v>0</v>
      </c>
      <c r="Q359" s="213">
        <v>1</v>
      </c>
      <c r="R359" s="213">
        <f>Q359*H359</f>
        <v>0.021000000000000001</v>
      </c>
      <c r="S359" s="213">
        <v>0</v>
      </c>
      <c r="T359" s="214">
        <f>S359*H359</f>
        <v>0</v>
      </c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R359" s="215" t="s">
        <v>293</v>
      </c>
      <c r="AT359" s="215" t="s">
        <v>225</v>
      </c>
      <c r="AU359" s="215" t="s">
        <v>79</v>
      </c>
      <c r="AY359" s="17" t="s">
        <v>124</v>
      </c>
      <c r="BE359" s="216">
        <f>IF(N359="základní",J359,0)</f>
        <v>0</v>
      </c>
      <c r="BF359" s="216">
        <f>IF(N359="snížená",J359,0)</f>
        <v>0</v>
      </c>
      <c r="BG359" s="216">
        <f>IF(N359="zákl. přenesená",J359,0)</f>
        <v>0</v>
      </c>
      <c r="BH359" s="216">
        <f>IF(N359="sníž. přenesená",J359,0)</f>
        <v>0</v>
      </c>
      <c r="BI359" s="216">
        <f>IF(N359="nulová",J359,0)</f>
        <v>0</v>
      </c>
      <c r="BJ359" s="17" t="s">
        <v>77</v>
      </c>
      <c r="BK359" s="216">
        <f>ROUND(I359*H359,2)</f>
        <v>0</v>
      </c>
      <c r="BL359" s="17" t="s">
        <v>239</v>
      </c>
      <c r="BM359" s="215" t="s">
        <v>552</v>
      </c>
    </row>
    <row r="360" s="14" customFormat="1">
      <c r="A360" s="14"/>
      <c r="B360" s="233"/>
      <c r="C360" s="234"/>
      <c r="D360" s="224" t="s">
        <v>142</v>
      </c>
      <c r="E360" s="235" t="s">
        <v>19</v>
      </c>
      <c r="F360" s="236" t="s">
        <v>553</v>
      </c>
      <c r="G360" s="234"/>
      <c r="H360" s="237">
        <v>0.021000000000000001</v>
      </c>
      <c r="I360" s="238"/>
      <c r="J360" s="234"/>
      <c r="K360" s="234"/>
      <c r="L360" s="239"/>
      <c r="M360" s="240"/>
      <c r="N360" s="241"/>
      <c r="O360" s="241"/>
      <c r="P360" s="241"/>
      <c r="Q360" s="241"/>
      <c r="R360" s="241"/>
      <c r="S360" s="241"/>
      <c r="T360" s="242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T360" s="243" t="s">
        <v>142</v>
      </c>
      <c r="AU360" s="243" t="s">
        <v>79</v>
      </c>
      <c r="AV360" s="14" t="s">
        <v>79</v>
      </c>
      <c r="AW360" s="14" t="s">
        <v>31</v>
      </c>
      <c r="AX360" s="14" t="s">
        <v>69</v>
      </c>
      <c r="AY360" s="243" t="s">
        <v>124</v>
      </c>
    </row>
    <row r="361" s="15" customFormat="1">
      <c r="A361" s="15"/>
      <c r="B361" s="244"/>
      <c r="C361" s="245"/>
      <c r="D361" s="224" t="s">
        <v>142</v>
      </c>
      <c r="E361" s="246" t="s">
        <v>19</v>
      </c>
      <c r="F361" s="247" t="s">
        <v>150</v>
      </c>
      <c r="G361" s="245"/>
      <c r="H361" s="248">
        <v>0.021000000000000001</v>
      </c>
      <c r="I361" s="249"/>
      <c r="J361" s="245"/>
      <c r="K361" s="245"/>
      <c r="L361" s="250"/>
      <c r="M361" s="251"/>
      <c r="N361" s="252"/>
      <c r="O361" s="252"/>
      <c r="P361" s="252"/>
      <c r="Q361" s="252"/>
      <c r="R361" s="252"/>
      <c r="S361" s="252"/>
      <c r="T361" s="253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T361" s="254" t="s">
        <v>142</v>
      </c>
      <c r="AU361" s="254" t="s">
        <v>79</v>
      </c>
      <c r="AV361" s="15" t="s">
        <v>132</v>
      </c>
      <c r="AW361" s="15" t="s">
        <v>31</v>
      </c>
      <c r="AX361" s="15" t="s">
        <v>77</v>
      </c>
      <c r="AY361" s="254" t="s">
        <v>124</v>
      </c>
    </row>
    <row r="362" s="2" customFormat="1" ht="24.15" customHeight="1">
      <c r="A362" s="38"/>
      <c r="B362" s="39"/>
      <c r="C362" s="204" t="s">
        <v>554</v>
      </c>
      <c r="D362" s="204" t="s">
        <v>127</v>
      </c>
      <c r="E362" s="205" t="s">
        <v>555</v>
      </c>
      <c r="F362" s="206" t="s">
        <v>556</v>
      </c>
      <c r="G362" s="207" t="s">
        <v>130</v>
      </c>
      <c r="H362" s="208">
        <v>22.859999999999999</v>
      </c>
      <c r="I362" s="209"/>
      <c r="J362" s="210">
        <f>ROUND(I362*H362,2)</f>
        <v>0</v>
      </c>
      <c r="K362" s="206" t="s">
        <v>131</v>
      </c>
      <c r="L362" s="44"/>
      <c r="M362" s="211" t="s">
        <v>19</v>
      </c>
      <c r="N362" s="212" t="s">
        <v>40</v>
      </c>
      <c r="O362" s="84"/>
      <c r="P362" s="213">
        <f>O362*H362</f>
        <v>0</v>
      </c>
      <c r="Q362" s="213">
        <v>0</v>
      </c>
      <c r="R362" s="213">
        <f>Q362*H362</f>
        <v>0</v>
      </c>
      <c r="S362" s="213">
        <v>0</v>
      </c>
      <c r="T362" s="214">
        <f>S362*H362</f>
        <v>0</v>
      </c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R362" s="215" t="s">
        <v>239</v>
      </c>
      <c r="AT362" s="215" t="s">
        <v>127</v>
      </c>
      <c r="AU362" s="215" t="s">
        <v>79</v>
      </c>
      <c r="AY362" s="17" t="s">
        <v>124</v>
      </c>
      <c r="BE362" s="216">
        <f>IF(N362="základní",J362,0)</f>
        <v>0</v>
      </c>
      <c r="BF362" s="216">
        <f>IF(N362="snížená",J362,0)</f>
        <v>0</v>
      </c>
      <c r="BG362" s="216">
        <f>IF(N362="zákl. přenesená",J362,0)</f>
        <v>0</v>
      </c>
      <c r="BH362" s="216">
        <f>IF(N362="sníž. přenesená",J362,0)</f>
        <v>0</v>
      </c>
      <c r="BI362" s="216">
        <f>IF(N362="nulová",J362,0)</f>
        <v>0</v>
      </c>
      <c r="BJ362" s="17" t="s">
        <v>77</v>
      </c>
      <c r="BK362" s="216">
        <f>ROUND(I362*H362,2)</f>
        <v>0</v>
      </c>
      <c r="BL362" s="17" t="s">
        <v>239</v>
      </c>
      <c r="BM362" s="215" t="s">
        <v>557</v>
      </c>
    </row>
    <row r="363" s="2" customFormat="1">
      <c r="A363" s="38"/>
      <c r="B363" s="39"/>
      <c r="C363" s="40"/>
      <c r="D363" s="217" t="s">
        <v>134</v>
      </c>
      <c r="E363" s="40"/>
      <c r="F363" s="218" t="s">
        <v>558</v>
      </c>
      <c r="G363" s="40"/>
      <c r="H363" s="40"/>
      <c r="I363" s="219"/>
      <c r="J363" s="40"/>
      <c r="K363" s="40"/>
      <c r="L363" s="44"/>
      <c r="M363" s="220"/>
      <c r="N363" s="221"/>
      <c r="O363" s="84"/>
      <c r="P363" s="84"/>
      <c r="Q363" s="84"/>
      <c r="R363" s="84"/>
      <c r="S363" s="84"/>
      <c r="T363" s="85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T363" s="17" t="s">
        <v>134</v>
      </c>
      <c r="AU363" s="17" t="s">
        <v>79</v>
      </c>
    </row>
    <row r="364" s="13" customFormat="1">
      <c r="A364" s="13"/>
      <c r="B364" s="222"/>
      <c r="C364" s="223"/>
      <c r="D364" s="224" t="s">
        <v>142</v>
      </c>
      <c r="E364" s="225" t="s">
        <v>19</v>
      </c>
      <c r="F364" s="226" t="s">
        <v>559</v>
      </c>
      <c r="G364" s="223"/>
      <c r="H364" s="225" t="s">
        <v>19</v>
      </c>
      <c r="I364" s="227"/>
      <c r="J364" s="223"/>
      <c r="K364" s="223"/>
      <c r="L364" s="228"/>
      <c r="M364" s="229"/>
      <c r="N364" s="230"/>
      <c r="O364" s="230"/>
      <c r="P364" s="230"/>
      <c r="Q364" s="230"/>
      <c r="R364" s="230"/>
      <c r="S364" s="230"/>
      <c r="T364" s="231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T364" s="232" t="s">
        <v>142</v>
      </c>
      <c r="AU364" s="232" t="s">
        <v>79</v>
      </c>
      <c r="AV364" s="13" t="s">
        <v>77</v>
      </c>
      <c r="AW364" s="13" t="s">
        <v>31</v>
      </c>
      <c r="AX364" s="13" t="s">
        <v>69</v>
      </c>
      <c r="AY364" s="232" t="s">
        <v>124</v>
      </c>
    </row>
    <row r="365" s="14" customFormat="1">
      <c r="A365" s="14"/>
      <c r="B365" s="233"/>
      <c r="C365" s="234"/>
      <c r="D365" s="224" t="s">
        <v>142</v>
      </c>
      <c r="E365" s="235" t="s">
        <v>19</v>
      </c>
      <c r="F365" s="236" t="s">
        <v>560</v>
      </c>
      <c r="G365" s="234"/>
      <c r="H365" s="237">
        <v>22.859999999999999</v>
      </c>
      <c r="I365" s="238"/>
      <c r="J365" s="234"/>
      <c r="K365" s="234"/>
      <c r="L365" s="239"/>
      <c r="M365" s="240"/>
      <c r="N365" s="241"/>
      <c r="O365" s="241"/>
      <c r="P365" s="241"/>
      <c r="Q365" s="241"/>
      <c r="R365" s="241"/>
      <c r="S365" s="241"/>
      <c r="T365" s="242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T365" s="243" t="s">
        <v>142</v>
      </c>
      <c r="AU365" s="243" t="s">
        <v>79</v>
      </c>
      <c r="AV365" s="14" t="s">
        <v>79</v>
      </c>
      <c r="AW365" s="14" t="s">
        <v>31</v>
      </c>
      <c r="AX365" s="14" t="s">
        <v>69</v>
      </c>
      <c r="AY365" s="243" t="s">
        <v>124</v>
      </c>
    </row>
    <row r="366" s="15" customFormat="1">
      <c r="A366" s="15"/>
      <c r="B366" s="244"/>
      <c r="C366" s="245"/>
      <c r="D366" s="224" t="s">
        <v>142</v>
      </c>
      <c r="E366" s="246" t="s">
        <v>19</v>
      </c>
      <c r="F366" s="247" t="s">
        <v>150</v>
      </c>
      <c r="G366" s="245"/>
      <c r="H366" s="248">
        <v>22.859999999999999</v>
      </c>
      <c r="I366" s="249"/>
      <c r="J366" s="245"/>
      <c r="K366" s="245"/>
      <c r="L366" s="250"/>
      <c r="M366" s="251"/>
      <c r="N366" s="252"/>
      <c r="O366" s="252"/>
      <c r="P366" s="252"/>
      <c r="Q366" s="252"/>
      <c r="R366" s="252"/>
      <c r="S366" s="252"/>
      <c r="T366" s="253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T366" s="254" t="s">
        <v>142</v>
      </c>
      <c r="AU366" s="254" t="s">
        <v>79</v>
      </c>
      <c r="AV366" s="15" t="s">
        <v>132</v>
      </c>
      <c r="AW366" s="15" t="s">
        <v>31</v>
      </c>
      <c r="AX366" s="15" t="s">
        <v>77</v>
      </c>
      <c r="AY366" s="254" t="s">
        <v>124</v>
      </c>
    </row>
    <row r="367" s="2" customFormat="1" ht="16.5" customHeight="1">
      <c r="A367" s="38"/>
      <c r="B367" s="39"/>
      <c r="C367" s="255" t="s">
        <v>561</v>
      </c>
      <c r="D367" s="255" t="s">
        <v>225</v>
      </c>
      <c r="E367" s="256" t="s">
        <v>550</v>
      </c>
      <c r="F367" s="257" t="s">
        <v>551</v>
      </c>
      <c r="G367" s="258" t="s">
        <v>206</v>
      </c>
      <c r="H367" s="259">
        <v>0.0080000000000000002</v>
      </c>
      <c r="I367" s="260"/>
      <c r="J367" s="261">
        <f>ROUND(I367*H367,2)</f>
        <v>0</v>
      </c>
      <c r="K367" s="257" t="s">
        <v>131</v>
      </c>
      <c r="L367" s="262"/>
      <c r="M367" s="263" t="s">
        <v>19</v>
      </c>
      <c r="N367" s="264" t="s">
        <v>40</v>
      </c>
      <c r="O367" s="84"/>
      <c r="P367" s="213">
        <f>O367*H367</f>
        <v>0</v>
      </c>
      <c r="Q367" s="213">
        <v>1</v>
      </c>
      <c r="R367" s="213">
        <f>Q367*H367</f>
        <v>0.0080000000000000002</v>
      </c>
      <c r="S367" s="213">
        <v>0</v>
      </c>
      <c r="T367" s="214">
        <f>S367*H367</f>
        <v>0</v>
      </c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R367" s="215" t="s">
        <v>293</v>
      </c>
      <c r="AT367" s="215" t="s">
        <v>225</v>
      </c>
      <c r="AU367" s="215" t="s">
        <v>79</v>
      </c>
      <c r="AY367" s="17" t="s">
        <v>124</v>
      </c>
      <c r="BE367" s="216">
        <f>IF(N367="základní",J367,0)</f>
        <v>0</v>
      </c>
      <c r="BF367" s="216">
        <f>IF(N367="snížená",J367,0)</f>
        <v>0</v>
      </c>
      <c r="BG367" s="216">
        <f>IF(N367="zákl. přenesená",J367,0)</f>
        <v>0</v>
      </c>
      <c r="BH367" s="216">
        <f>IF(N367="sníž. přenesená",J367,0)</f>
        <v>0</v>
      </c>
      <c r="BI367" s="216">
        <f>IF(N367="nulová",J367,0)</f>
        <v>0</v>
      </c>
      <c r="BJ367" s="17" t="s">
        <v>77</v>
      </c>
      <c r="BK367" s="216">
        <f>ROUND(I367*H367,2)</f>
        <v>0</v>
      </c>
      <c r="BL367" s="17" t="s">
        <v>239</v>
      </c>
      <c r="BM367" s="215" t="s">
        <v>562</v>
      </c>
    </row>
    <row r="368" s="14" customFormat="1">
      <c r="A368" s="14"/>
      <c r="B368" s="233"/>
      <c r="C368" s="234"/>
      <c r="D368" s="224" t="s">
        <v>142</v>
      </c>
      <c r="E368" s="235" t="s">
        <v>19</v>
      </c>
      <c r="F368" s="236" t="s">
        <v>563</v>
      </c>
      <c r="G368" s="234"/>
      <c r="H368" s="237">
        <v>0.0080000000000000002</v>
      </c>
      <c r="I368" s="238"/>
      <c r="J368" s="234"/>
      <c r="K368" s="234"/>
      <c r="L368" s="239"/>
      <c r="M368" s="240"/>
      <c r="N368" s="241"/>
      <c r="O368" s="241"/>
      <c r="P368" s="241"/>
      <c r="Q368" s="241"/>
      <c r="R368" s="241"/>
      <c r="S368" s="241"/>
      <c r="T368" s="242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T368" s="243" t="s">
        <v>142</v>
      </c>
      <c r="AU368" s="243" t="s">
        <v>79</v>
      </c>
      <c r="AV368" s="14" t="s">
        <v>79</v>
      </c>
      <c r="AW368" s="14" t="s">
        <v>31</v>
      </c>
      <c r="AX368" s="14" t="s">
        <v>69</v>
      </c>
      <c r="AY368" s="243" t="s">
        <v>124</v>
      </c>
    </row>
    <row r="369" s="15" customFormat="1">
      <c r="A369" s="15"/>
      <c r="B369" s="244"/>
      <c r="C369" s="245"/>
      <c r="D369" s="224" t="s">
        <v>142</v>
      </c>
      <c r="E369" s="246" t="s">
        <v>19</v>
      </c>
      <c r="F369" s="247" t="s">
        <v>150</v>
      </c>
      <c r="G369" s="245"/>
      <c r="H369" s="248">
        <v>0.0080000000000000002</v>
      </c>
      <c r="I369" s="249"/>
      <c r="J369" s="245"/>
      <c r="K369" s="245"/>
      <c r="L369" s="250"/>
      <c r="M369" s="251"/>
      <c r="N369" s="252"/>
      <c r="O369" s="252"/>
      <c r="P369" s="252"/>
      <c r="Q369" s="252"/>
      <c r="R369" s="252"/>
      <c r="S369" s="252"/>
      <c r="T369" s="253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T369" s="254" t="s">
        <v>142</v>
      </c>
      <c r="AU369" s="254" t="s">
        <v>79</v>
      </c>
      <c r="AV369" s="15" t="s">
        <v>132</v>
      </c>
      <c r="AW369" s="15" t="s">
        <v>31</v>
      </c>
      <c r="AX369" s="15" t="s">
        <v>77</v>
      </c>
      <c r="AY369" s="254" t="s">
        <v>124</v>
      </c>
    </row>
    <row r="370" s="2" customFormat="1" ht="24.15" customHeight="1">
      <c r="A370" s="38"/>
      <c r="B370" s="39"/>
      <c r="C370" s="204" t="s">
        <v>564</v>
      </c>
      <c r="D370" s="204" t="s">
        <v>127</v>
      </c>
      <c r="E370" s="205" t="s">
        <v>565</v>
      </c>
      <c r="F370" s="206" t="s">
        <v>566</v>
      </c>
      <c r="G370" s="207" t="s">
        <v>130</v>
      </c>
      <c r="H370" s="208">
        <v>125.492</v>
      </c>
      <c r="I370" s="209"/>
      <c r="J370" s="210">
        <f>ROUND(I370*H370,2)</f>
        <v>0</v>
      </c>
      <c r="K370" s="206" t="s">
        <v>131</v>
      </c>
      <c r="L370" s="44"/>
      <c r="M370" s="211" t="s">
        <v>19</v>
      </c>
      <c r="N370" s="212" t="s">
        <v>40</v>
      </c>
      <c r="O370" s="84"/>
      <c r="P370" s="213">
        <f>O370*H370</f>
        <v>0</v>
      </c>
      <c r="Q370" s="213">
        <v>0.00040000000000000002</v>
      </c>
      <c r="R370" s="213">
        <f>Q370*H370</f>
        <v>0.050196800000000007</v>
      </c>
      <c r="S370" s="213">
        <v>0</v>
      </c>
      <c r="T370" s="214">
        <f>S370*H370</f>
        <v>0</v>
      </c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R370" s="215" t="s">
        <v>239</v>
      </c>
      <c r="AT370" s="215" t="s">
        <v>127</v>
      </c>
      <c r="AU370" s="215" t="s">
        <v>79</v>
      </c>
      <c r="AY370" s="17" t="s">
        <v>124</v>
      </c>
      <c r="BE370" s="216">
        <f>IF(N370="základní",J370,0)</f>
        <v>0</v>
      </c>
      <c r="BF370" s="216">
        <f>IF(N370="snížená",J370,0)</f>
        <v>0</v>
      </c>
      <c r="BG370" s="216">
        <f>IF(N370="zákl. přenesená",J370,0)</f>
        <v>0</v>
      </c>
      <c r="BH370" s="216">
        <f>IF(N370="sníž. přenesená",J370,0)</f>
        <v>0</v>
      </c>
      <c r="BI370" s="216">
        <f>IF(N370="nulová",J370,0)</f>
        <v>0</v>
      </c>
      <c r="BJ370" s="17" t="s">
        <v>77</v>
      </c>
      <c r="BK370" s="216">
        <f>ROUND(I370*H370,2)</f>
        <v>0</v>
      </c>
      <c r="BL370" s="17" t="s">
        <v>239</v>
      </c>
      <c r="BM370" s="215" t="s">
        <v>567</v>
      </c>
    </row>
    <row r="371" s="2" customFormat="1">
      <c r="A371" s="38"/>
      <c r="B371" s="39"/>
      <c r="C371" s="40"/>
      <c r="D371" s="217" t="s">
        <v>134</v>
      </c>
      <c r="E371" s="40"/>
      <c r="F371" s="218" t="s">
        <v>568</v>
      </c>
      <c r="G371" s="40"/>
      <c r="H371" s="40"/>
      <c r="I371" s="219"/>
      <c r="J371" s="40"/>
      <c r="K371" s="40"/>
      <c r="L371" s="44"/>
      <c r="M371" s="220"/>
      <c r="N371" s="221"/>
      <c r="O371" s="84"/>
      <c r="P371" s="84"/>
      <c r="Q371" s="84"/>
      <c r="R371" s="84"/>
      <c r="S371" s="84"/>
      <c r="T371" s="85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T371" s="17" t="s">
        <v>134</v>
      </c>
      <c r="AU371" s="17" t="s">
        <v>79</v>
      </c>
    </row>
    <row r="372" s="14" customFormat="1">
      <c r="A372" s="14"/>
      <c r="B372" s="233"/>
      <c r="C372" s="234"/>
      <c r="D372" s="224" t="s">
        <v>142</v>
      </c>
      <c r="E372" s="235" t="s">
        <v>19</v>
      </c>
      <c r="F372" s="236" t="s">
        <v>569</v>
      </c>
      <c r="G372" s="234"/>
      <c r="H372" s="237">
        <v>125.492</v>
      </c>
      <c r="I372" s="238"/>
      <c r="J372" s="234"/>
      <c r="K372" s="234"/>
      <c r="L372" s="239"/>
      <c r="M372" s="240"/>
      <c r="N372" s="241"/>
      <c r="O372" s="241"/>
      <c r="P372" s="241"/>
      <c r="Q372" s="241"/>
      <c r="R372" s="241"/>
      <c r="S372" s="241"/>
      <c r="T372" s="242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T372" s="243" t="s">
        <v>142</v>
      </c>
      <c r="AU372" s="243" t="s">
        <v>79</v>
      </c>
      <c r="AV372" s="14" t="s">
        <v>79</v>
      </c>
      <c r="AW372" s="14" t="s">
        <v>31</v>
      </c>
      <c r="AX372" s="14" t="s">
        <v>69</v>
      </c>
      <c r="AY372" s="243" t="s">
        <v>124</v>
      </c>
    </row>
    <row r="373" s="15" customFormat="1">
      <c r="A373" s="15"/>
      <c r="B373" s="244"/>
      <c r="C373" s="245"/>
      <c r="D373" s="224" t="s">
        <v>142</v>
      </c>
      <c r="E373" s="246" t="s">
        <v>19</v>
      </c>
      <c r="F373" s="247" t="s">
        <v>150</v>
      </c>
      <c r="G373" s="245"/>
      <c r="H373" s="248">
        <v>125.492</v>
      </c>
      <c r="I373" s="249"/>
      <c r="J373" s="245"/>
      <c r="K373" s="245"/>
      <c r="L373" s="250"/>
      <c r="M373" s="251"/>
      <c r="N373" s="252"/>
      <c r="O373" s="252"/>
      <c r="P373" s="252"/>
      <c r="Q373" s="252"/>
      <c r="R373" s="252"/>
      <c r="S373" s="252"/>
      <c r="T373" s="253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T373" s="254" t="s">
        <v>142</v>
      </c>
      <c r="AU373" s="254" t="s">
        <v>79</v>
      </c>
      <c r="AV373" s="15" t="s">
        <v>132</v>
      </c>
      <c r="AW373" s="15" t="s">
        <v>31</v>
      </c>
      <c r="AX373" s="15" t="s">
        <v>77</v>
      </c>
      <c r="AY373" s="254" t="s">
        <v>124</v>
      </c>
    </row>
    <row r="374" s="2" customFormat="1" ht="49.05" customHeight="1">
      <c r="A374" s="38"/>
      <c r="B374" s="39"/>
      <c r="C374" s="255" t="s">
        <v>570</v>
      </c>
      <c r="D374" s="255" t="s">
        <v>225</v>
      </c>
      <c r="E374" s="256" t="s">
        <v>571</v>
      </c>
      <c r="F374" s="257" t="s">
        <v>572</v>
      </c>
      <c r="G374" s="258" t="s">
        <v>130</v>
      </c>
      <c r="H374" s="259">
        <v>146.261</v>
      </c>
      <c r="I374" s="260"/>
      <c r="J374" s="261">
        <f>ROUND(I374*H374,2)</f>
        <v>0</v>
      </c>
      <c r="K374" s="257" t="s">
        <v>131</v>
      </c>
      <c r="L374" s="262"/>
      <c r="M374" s="263" t="s">
        <v>19</v>
      </c>
      <c r="N374" s="264" t="s">
        <v>40</v>
      </c>
      <c r="O374" s="84"/>
      <c r="P374" s="213">
        <f>O374*H374</f>
        <v>0</v>
      </c>
      <c r="Q374" s="213">
        <v>0.0053</v>
      </c>
      <c r="R374" s="213">
        <f>Q374*H374</f>
        <v>0.77518330000000002</v>
      </c>
      <c r="S374" s="213">
        <v>0</v>
      </c>
      <c r="T374" s="214">
        <f>S374*H374</f>
        <v>0</v>
      </c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R374" s="215" t="s">
        <v>293</v>
      </c>
      <c r="AT374" s="215" t="s">
        <v>225</v>
      </c>
      <c r="AU374" s="215" t="s">
        <v>79</v>
      </c>
      <c r="AY374" s="17" t="s">
        <v>124</v>
      </c>
      <c r="BE374" s="216">
        <f>IF(N374="základní",J374,0)</f>
        <v>0</v>
      </c>
      <c r="BF374" s="216">
        <f>IF(N374="snížená",J374,0)</f>
        <v>0</v>
      </c>
      <c r="BG374" s="216">
        <f>IF(N374="zákl. přenesená",J374,0)</f>
        <v>0</v>
      </c>
      <c r="BH374" s="216">
        <f>IF(N374="sníž. přenesená",J374,0)</f>
        <v>0</v>
      </c>
      <c r="BI374" s="216">
        <f>IF(N374="nulová",J374,0)</f>
        <v>0</v>
      </c>
      <c r="BJ374" s="17" t="s">
        <v>77</v>
      </c>
      <c r="BK374" s="216">
        <f>ROUND(I374*H374,2)</f>
        <v>0</v>
      </c>
      <c r="BL374" s="17" t="s">
        <v>239</v>
      </c>
      <c r="BM374" s="215" t="s">
        <v>573</v>
      </c>
    </row>
    <row r="375" s="14" customFormat="1">
      <c r="A375" s="14"/>
      <c r="B375" s="233"/>
      <c r="C375" s="234"/>
      <c r="D375" s="224" t="s">
        <v>142</v>
      </c>
      <c r="E375" s="235" t="s">
        <v>19</v>
      </c>
      <c r="F375" s="236" t="s">
        <v>574</v>
      </c>
      <c r="G375" s="234"/>
      <c r="H375" s="237">
        <v>146.261</v>
      </c>
      <c r="I375" s="238"/>
      <c r="J375" s="234"/>
      <c r="K375" s="234"/>
      <c r="L375" s="239"/>
      <c r="M375" s="240"/>
      <c r="N375" s="241"/>
      <c r="O375" s="241"/>
      <c r="P375" s="241"/>
      <c r="Q375" s="241"/>
      <c r="R375" s="241"/>
      <c r="S375" s="241"/>
      <c r="T375" s="242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T375" s="243" t="s">
        <v>142</v>
      </c>
      <c r="AU375" s="243" t="s">
        <v>79</v>
      </c>
      <c r="AV375" s="14" t="s">
        <v>79</v>
      </c>
      <c r="AW375" s="14" t="s">
        <v>31</v>
      </c>
      <c r="AX375" s="14" t="s">
        <v>69</v>
      </c>
      <c r="AY375" s="243" t="s">
        <v>124</v>
      </c>
    </row>
    <row r="376" s="15" customFormat="1">
      <c r="A376" s="15"/>
      <c r="B376" s="244"/>
      <c r="C376" s="245"/>
      <c r="D376" s="224" t="s">
        <v>142</v>
      </c>
      <c r="E376" s="246" t="s">
        <v>19</v>
      </c>
      <c r="F376" s="247" t="s">
        <v>150</v>
      </c>
      <c r="G376" s="245"/>
      <c r="H376" s="248">
        <v>146.261</v>
      </c>
      <c r="I376" s="249"/>
      <c r="J376" s="245"/>
      <c r="K376" s="245"/>
      <c r="L376" s="250"/>
      <c r="M376" s="251"/>
      <c r="N376" s="252"/>
      <c r="O376" s="252"/>
      <c r="P376" s="252"/>
      <c r="Q376" s="252"/>
      <c r="R376" s="252"/>
      <c r="S376" s="252"/>
      <c r="T376" s="253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T376" s="254" t="s">
        <v>142</v>
      </c>
      <c r="AU376" s="254" t="s">
        <v>79</v>
      </c>
      <c r="AV376" s="15" t="s">
        <v>132</v>
      </c>
      <c r="AW376" s="15" t="s">
        <v>31</v>
      </c>
      <c r="AX376" s="15" t="s">
        <v>77</v>
      </c>
      <c r="AY376" s="254" t="s">
        <v>124</v>
      </c>
    </row>
    <row r="377" s="2" customFormat="1" ht="24.15" customHeight="1">
      <c r="A377" s="38"/>
      <c r="B377" s="39"/>
      <c r="C377" s="204" t="s">
        <v>575</v>
      </c>
      <c r="D377" s="204" t="s">
        <v>127</v>
      </c>
      <c r="E377" s="205" t="s">
        <v>576</v>
      </c>
      <c r="F377" s="206" t="s">
        <v>577</v>
      </c>
      <c r="G377" s="207" t="s">
        <v>130</v>
      </c>
      <c r="H377" s="208">
        <v>45.719999999999999</v>
      </c>
      <c r="I377" s="209"/>
      <c r="J377" s="210">
        <f>ROUND(I377*H377,2)</f>
        <v>0</v>
      </c>
      <c r="K377" s="206" t="s">
        <v>131</v>
      </c>
      <c r="L377" s="44"/>
      <c r="M377" s="211" t="s">
        <v>19</v>
      </c>
      <c r="N377" s="212" t="s">
        <v>40</v>
      </c>
      <c r="O377" s="84"/>
      <c r="P377" s="213">
        <f>O377*H377</f>
        <v>0</v>
      </c>
      <c r="Q377" s="213">
        <v>0.00040000000000000002</v>
      </c>
      <c r="R377" s="213">
        <f>Q377*H377</f>
        <v>0.018287999999999999</v>
      </c>
      <c r="S377" s="213">
        <v>0</v>
      </c>
      <c r="T377" s="214">
        <f>S377*H377</f>
        <v>0</v>
      </c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R377" s="215" t="s">
        <v>239</v>
      </c>
      <c r="AT377" s="215" t="s">
        <v>127</v>
      </c>
      <c r="AU377" s="215" t="s">
        <v>79</v>
      </c>
      <c r="AY377" s="17" t="s">
        <v>124</v>
      </c>
      <c r="BE377" s="216">
        <f>IF(N377="základní",J377,0)</f>
        <v>0</v>
      </c>
      <c r="BF377" s="216">
        <f>IF(N377="snížená",J377,0)</f>
        <v>0</v>
      </c>
      <c r="BG377" s="216">
        <f>IF(N377="zákl. přenesená",J377,0)</f>
        <v>0</v>
      </c>
      <c r="BH377" s="216">
        <f>IF(N377="sníž. přenesená",J377,0)</f>
        <v>0</v>
      </c>
      <c r="BI377" s="216">
        <f>IF(N377="nulová",J377,0)</f>
        <v>0</v>
      </c>
      <c r="BJ377" s="17" t="s">
        <v>77</v>
      </c>
      <c r="BK377" s="216">
        <f>ROUND(I377*H377,2)</f>
        <v>0</v>
      </c>
      <c r="BL377" s="17" t="s">
        <v>239</v>
      </c>
      <c r="BM377" s="215" t="s">
        <v>578</v>
      </c>
    </row>
    <row r="378" s="2" customFormat="1">
      <c r="A378" s="38"/>
      <c r="B378" s="39"/>
      <c r="C378" s="40"/>
      <c r="D378" s="217" t="s">
        <v>134</v>
      </c>
      <c r="E378" s="40"/>
      <c r="F378" s="218" t="s">
        <v>579</v>
      </c>
      <c r="G378" s="40"/>
      <c r="H378" s="40"/>
      <c r="I378" s="219"/>
      <c r="J378" s="40"/>
      <c r="K378" s="40"/>
      <c r="L378" s="44"/>
      <c r="M378" s="220"/>
      <c r="N378" s="221"/>
      <c r="O378" s="84"/>
      <c r="P378" s="84"/>
      <c r="Q378" s="84"/>
      <c r="R378" s="84"/>
      <c r="S378" s="84"/>
      <c r="T378" s="85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T378" s="17" t="s">
        <v>134</v>
      </c>
      <c r="AU378" s="17" t="s">
        <v>79</v>
      </c>
    </row>
    <row r="379" s="14" customFormat="1">
      <c r="A379" s="14"/>
      <c r="B379" s="233"/>
      <c r="C379" s="234"/>
      <c r="D379" s="224" t="s">
        <v>142</v>
      </c>
      <c r="E379" s="235" t="s">
        <v>19</v>
      </c>
      <c r="F379" s="236" t="s">
        <v>580</v>
      </c>
      <c r="G379" s="234"/>
      <c r="H379" s="237">
        <v>45.719999999999999</v>
      </c>
      <c r="I379" s="238"/>
      <c r="J379" s="234"/>
      <c r="K379" s="234"/>
      <c r="L379" s="239"/>
      <c r="M379" s="240"/>
      <c r="N379" s="241"/>
      <c r="O379" s="241"/>
      <c r="P379" s="241"/>
      <c r="Q379" s="241"/>
      <c r="R379" s="241"/>
      <c r="S379" s="241"/>
      <c r="T379" s="242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T379" s="243" t="s">
        <v>142</v>
      </c>
      <c r="AU379" s="243" t="s">
        <v>79</v>
      </c>
      <c r="AV379" s="14" t="s">
        <v>79</v>
      </c>
      <c r="AW379" s="14" t="s">
        <v>31</v>
      </c>
      <c r="AX379" s="14" t="s">
        <v>69</v>
      </c>
      <c r="AY379" s="243" t="s">
        <v>124</v>
      </c>
    </row>
    <row r="380" s="15" customFormat="1">
      <c r="A380" s="15"/>
      <c r="B380" s="244"/>
      <c r="C380" s="245"/>
      <c r="D380" s="224" t="s">
        <v>142</v>
      </c>
      <c r="E380" s="246" t="s">
        <v>19</v>
      </c>
      <c r="F380" s="247" t="s">
        <v>150</v>
      </c>
      <c r="G380" s="245"/>
      <c r="H380" s="248">
        <v>45.719999999999999</v>
      </c>
      <c r="I380" s="249"/>
      <c r="J380" s="245"/>
      <c r="K380" s="245"/>
      <c r="L380" s="250"/>
      <c r="M380" s="251"/>
      <c r="N380" s="252"/>
      <c r="O380" s="252"/>
      <c r="P380" s="252"/>
      <c r="Q380" s="252"/>
      <c r="R380" s="252"/>
      <c r="S380" s="252"/>
      <c r="T380" s="253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T380" s="254" t="s">
        <v>142</v>
      </c>
      <c r="AU380" s="254" t="s">
        <v>79</v>
      </c>
      <c r="AV380" s="15" t="s">
        <v>132</v>
      </c>
      <c r="AW380" s="15" t="s">
        <v>31</v>
      </c>
      <c r="AX380" s="15" t="s">
        <v>77</v>
      </c>
      <c r="AY380" s="254" t="s">
        <v>124</v>
      </c>
    </row>
    <row r="381" s="2" customFormat="1" ht="49.05" customHeight="1">
      <c r="A381" s="38"/>
      <c r="B381" s="39"/>
      <c r="C381" s="255" t="s">
        <v>581</v>
      </c>
      <c r="D381" s="255" t="s">
        <v>225</v>
      </c>
      <c r="E381" s="256" t="s">
        <v>571</v>
      </c>
      <c r="F381" s="257" t="s">
        <v>572</v>
      </c>
      <c r="G381" s="258" t="s">
        <v>130</v>
      </c>
      <c r="H381" s="259">
        <v>55.823999999999998</v>
      </c>
      <c r="I381" s="260"/>
      <c r="J381" s="261">
        <f>ROUND(I381*H381,2)</f>
        <v>0</v>
      </c>
      <c r="K381" s="257" t="s">
        <v>131</v>
      </c>
      <c r="L381" s="262"/>
      <c r="M381" s="263" t="s">
        <v>19</v>
      </c>
      <c r="N381" s="264" t="s">
        <v>40</v>
      </c>
      <c r="O381" s="84"/>
      <c r="P381" s="213">
        <f>O381*H381</f>
        <v>0</v>
      </c>
      <c r="Q381" s="213">
        <v>0.0053</v>
      </c>
      <c r="R381" s="213">
        <f>Q381*H381</f>
        <v>0.2958672</v>
      </c>
      <c r="S381" s="213">
        <v>0</v>
      </c>
      <c r="T381" s="214">
        <f>S381*H381</f>
        <v>0</v>
      </c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R381" s="215" t="s">
        <v>293</v>
      </c>
      <c r="AT381" s="215" t="s">
        <v>225</v>
      </c>
      <c r="AU381" s="215" t="s">
        <v>79</v>
      </c>
      <c r="AY381" s="17" t="s">
        <v>124</v>
      </c>
      <c r="BE381" s="216">
        <f>IF(N381="základní",J381,0)</f>
        <v>0</v>
      </c>
      <c r="BF381" s="216">
        <f>IF(N381="snížená",J381,0)</f>
        <v>0</v>
      </c>
      <c r="BG381" s="216">
        <f>IF(N381="zákl. přenesená",J381,0)</f>
        <v>0</v>
      </c>
      <c r="BH381" s="216">
        <f>IF(N381="sníž. přenesená",J381,0)</f>
        <v>0</v>
      </c>
      <c r="BI381" s="216">
        <f>IF(N381="nulová",J381,0)</f>
        <v>0</v>
      </c>
      <c r="BJ381" s="17" t="s">
        <v>77</v>
      </c>
      <c r="BK381" s="216">
        <f>ROUND(I381*H381,2)</f>
        <v>0</v>
      </c>
      <c r="BL381" s="17" t="s">
        <v>239</v>
      </c>
      <c r="BM381" s="215" t="s">
        <v>582</v>
      </c>
    </row>
    <row r="382" s="14" customFormat="1">
      <c r="A382" s="14"/>
      <c r="B382" s="233"/>
      <c r="C382" s="234"/>
      <c r="D382" s="224" t="s">
        <v>142</v>
      </c>
      <c r="E382" s="235" t="s">
        <v>19</v>
      </c>
      <c r="F382" s="236" t="s">
        <v>583</v>
      </c>
      <c r="G382" s="234"/>
      <c r="H382" s="237">
        <v>55.823999999999998</v>
      </c>
      <c r="I382" s="238"/>
      <c r="J382" s="234"/>
      <c r="K382" s="234"/>
      <c r="L382" s="239"/>
      <c r="M382" s="240"/>
      <c r="N382" s="241"/>
      <c r="O382" s="241"/>
      <c r="P382" s="241"/>
      <c r="Q382" s="241"/>
      <c r="R382" s="241"/>
      <c r="S382" s="241"/>
      <c r="T382" s="242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T382" s="243" t="s">
        <v>142</v>
      </c>
      <c r="AU382" s="243" t="s">
        <v>79</v>
      </c>
      <c r="AV382" s="14" t="s">
        <v>79</v>
      </c>
      <c r="AW382" s="14" t="s">
        <v>31</v>
      </c>
      <c r="AX382" s="14" t="s">
        <v>69</v>
      </c>
      <c r="AY382" s="243" t="s">
        <v>124</v>
      </c>
    </row>
    <row r="383" s="15" customFormat="1">
      <c r="A383" s="15"/>
      <c r="B383" s="244"/>
      <c r="C383" s="245"/>
      <c r="D383" s="224" t="s">
        <v>142</v>
      </c>
      <c r="E383" s="246" t="s">
        <v>19</v>
      </c>
      <c r="F383" s="247" t="s">
        <v>150</v>
      </c>
      <c r="G383" s="245"/>
      <c r="H383" s="248">
        <v>55.823999999999998</v>
      </c>
      <c r="I383" s="249"/>
      <c r="J383" s="245"/>
      <c r="K383" s="245"/>
      <c r="L383" s="250"/>
      <c r="M383" s="251"/>
      <c r="N383" s="252"/>
      <c r="O383" s="252"/>
      <c r="P383" s="252"/>
      <c r="Q383" s="252"/>
      <c r="R383" s="252"/>
      <c r="S383" s="252"/>
      <c r="T383" s="253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T383" s="254" t="s">
        <v>142</v>
      </c>
      <c r="AU383" s="254" t="s">
        <v>79</v>
      </c>
      <c r="AV383" s="15" t="s">
        <v>132</v>
      </c>
      <c r="AW383" s="15" t="s">
        <v>31</v>
      </c>
      <c r="AX383" s="15" t="s">
        <v>77</v>
      </c>
      <c r="AY383" s="254" t="s">
        <v>124</v>
      </c>
    </row>
    <row r="384" s="2" customFormat="1" ht="24.15" customHeight="1">
      <c r="A384" s="38"/>
      <c r="B384" s="39"/>
      <c r="C384" s="204" t="s">
        <v>584</v>
      </c>
      <c r="D384" s="204" t="s">
        <v>127</v>
      </c>
      <c r="E384" s="205" t="s">
        <v>585</v>
      </c>
      <c r="F384" s="206" t="s">
        <v>586</v>
      </c>
      <c r="G384" s="207" t="s">
        <v>206</v>
      </c>
      <c r="H384" s="208">
        <v>1.169</v>
      </c>
      <c r="I384" s="209"/>
      <c r="J384" s="210">
        <f>ROUND(I384*H384,2)</f>
        <v>0</v>
      </c>
      <c r="K384" s="206" t="s">
        <v>131</v>
      </c>
      <c r="L384" s="44"/>
      <c r="M384" s="211" t="s">
        <v>19</v>
      </c>
      <c r="N384" s="212" t="s">
        <v>40</v>
      </c>
      <c r="O384" s="84"/>
      <c r="P384" s="213">
        <f>O384*H384</f>
        <v>0</v>
      </c>
      <c r="Q384" s="213">
        <v>0</v>
      </c>
      <c r="R384" s="213">
        <f>Q384*H384</f>
        <v>0</v>
      </c>
      <c r="S384" s="213">
        <v>0</v>
      </c>
      <c r="T384" s="214">
        <f>S384*H384</f>
        <v>0</v>
      </c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R384" s="215" t="s">
        <v>239</v>
      </c>
      <c r="AT384" s="215" t="s">
        <v>127</v>
      </c>
      <c r="AU384" s="215" t="s">
        <v>79</v>
      </c>
      <c r="AY384" s="17" t="s">
        <v>124</v>
      </c>
      <c r="BE384" s="216">
        <f>IF(N384="základní",J384,0)</f>
        <v>0</v>
      </c>
      <c r="BF384" s="216">
        <f>IF(N384="snížená",J384,0)</f>
        <v>0</v>
      </c>
      <c r="BG384" s="216">
        <f>IF(N384="zákl. přenesená",J384,0)</f>
        <v>0</v>
      </c>
      <c r="BH384" s="216">
        <f>IF(N384="sníž. přenesená",J384,0)</f>
        <v>0</v>
      </c>
      <c r="BI384" s="216">
        <f>IF(N384="nulová",J384,0)</f>
        <v>0</v>
      </c>
      <c r="BJ384" s="17" t="s">
        <v>77</v>
      </c>
      <c r="BK384" s="216">
        <f>ROUND(I384*H384,2)</f>
        <v>0</v>
      </c>
      <c r="BL384" s="17" t="s">
        <v>239</v>
      </c>
      <c r="BM384" s="215" t="s">
        <v>587</v>
      </c>
    </row>
    <row r="385" s="2" customFormat="1">
      <c r="A385" s="38"/>
      <c r="B385" s="39"/>
      <c r="C385" s="40"/>
      <c r="D385" s="217" t="s">
        <v>134</v>
      </c>
      <c r="E385" s="40"/>
      <c r="F385" s="218" t="s">
        <v>588</v>
      </c>
      <c r="G385" s="40"/>
      <c r="H385" s="40"/>
      <c r="I385" s="219"/>
      <c r="J385" s="40"/>
      <c r="K385" s="40"/>
      <c r="L385" s="44"/>
      <c r="M385" s="220"/>
      <c r="N385" s="221"/>
      <c r="O385" s="84"/>
      <c r="P385" s="84"/>
      <c r="Q385" s="84"/>
      <c r="R385" s="84"/>
      <c r="S385" s="84"/>
      <c r="T385" s="85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T385" s="17" t="s">
        <v>134</v>
      </c>
      <c r="AU385" s="17" t="s">
        <v>79</v>
      </c>
    </row>
    <row r="386" s="12" customFormat="1" ht="22.8" customHeight="1">
      <c r="A386" s="12"/>
      <c r="B386" s="188"/>
      <c r="C386" s="189"/>
      <c r="D386" s="190" t="s">
        <v>68</v>
      </c>
      <c r="E386" s="202" t="s">
        <v>589</v>
      </c>
      <c r="F386" s="202" t="s">
        <v>590</v>
      </c>
      <c r="G386" s="189"/>
      <c r="H386" s="189"/>
      <c r="I386" s="192"/>
      <c r="J386" s="203">
        <f>BK386</f>
        <v>0</v>
      </c>
      <c r="K386" s="189"/>
      <c r="L386" s="194"/>
      <c r="M386" s="195"/>
      <c r="N386" s="196"/>
      <c r="O386" s="196"/>
      <c r="P386" s="197">
        <f>P387</f>
        <v>0</v>
      </c>
      <c r="Q386" s="196"/>
      <c r="R386" s="197">
        <f>R387</f>
        <v>0</v>
      </c>
      <c r="S386" s="196"/>
      <c r="T386" s="198">
        <f>T387</f>
        <v>0</v>
      </c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R386" s="199" t="s">
        <v>79</v>
      </c>
      <c r="AT386" s="200" t="s">
        <v>68</v>
      </c>
      <c r="AU386" s="200" t="s">
        <v>77</v>
      </c>
      <c r="AY386" s="199" t="s">
        <v>124</v>
      </c>
      <c r="BK386" s="201">
        <f>BK387</f>
        <v>0</v>
      </c>
    </row>
    <row r="387" s="2" customFormat="1" ht="24.15" customHeight="1">
      <c r="A387" s="38"/>
      <c r="B387" s="39"/>
      <c r="C387" s="204" t="s">
        <v>591</v>
      </c>
      <c r="D387" s="204" t="s">
        <v>127</v>
      </c>
      <c r="E387" s="205" t="s">
        <v>592</v>
      </c>
      <c r="F387" s="206" t="s">
        <v>593</v>
      </c>
      <c r="G387" s="207" t="s">
        <v>594</v>
      </c>
      <c r="H387" s="208">
        <v>1</v>
      </c>
      <c r="I387" s="209"/>
      <c r="J387" s="210">
        <f>ROUND(I387*H387,2)</f>
        <v>0</v>
      </c>
      <c r="K387" s="206" t="s">
        <v>19</v>
      </c>
      <c r="L387" s="44"/>
      <c r="M387" s="211" t="s">
        <v>19</v>
      </c>
      <c r="N387" s="212" t="s">
        <v>40</v>
      </c>
      <c r="O387" s="84"/>
      <c r="P387" s="213">
        <f>O387*H387</f>
        <v>0</v>
      </c>
      <c r="Q387" s="213">
        <v>0</v>
      </c>
      <c r="R387" s="213">
        <f>Q387*H387</f>
        <v>0</v>
      </c>
      <c r="S387" s="213">
        <v>0</v>
      </c>
      <c r="T387" s="214">
        <f>S387*H387</f>
        <v>0</v>
      </c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R387" s="215" t="s">
        <v>239</v>
      </c>
      <c r="AT387" s="215" t="s">
        <v>127</v>
      </c>
      <c r="AU387" s="215" t="s">
        <v>79</v>
      </c>
      <c r="AY387" s="17" t="s">
        <v>124</v>
      </c>
      <c r="BE387" s="216">
        <f>IF(N387="základní",J387,0)</f>
        <v>0</v>
      </c>
      <c r="BF387" s="216">
        <f>IF(N387="snížená",J387,0)</f>
        <v>0</v>
      </c>
      <c r="BG387" s="216">
        <f>IF(N387="zákl. přenesená",J387,0)</f>
        <v>0</v>
      </c>
      <c r="BH387" s="216">
        <f>IF(N387="sníž. přenesená",J387,0)</f>
        <v>0</v>
      </c>
      <c r="BI387" s="216">
        <f>IF(N387="nulová",J387,0)</f>
        <v>0</v>
      </c>
      <c r="BJ387" s="17" t="s">
        <v>77</v>
      </c>
      <c r="BK387" s="216">
        <f>ROUND(I387*H387,2)</f>
        <v>0</v>
      </c>
      <c r="BL387" s="17" t="s">
        <v>239</v>
      </c>
      <c r="BM387" s="215" t="s">
        <v>595</v>
      </c>
    </row>
    <row r="388" s="12" customFormat="1" ht="22.8" customHeight="1">
      <c r="A388" s="12"/>
      <c r="B388" s="188"/>
      <c r="C388" s="189"/>
      <c r="D388" s="190" t="s">
        <v>68</v>
      </c>
      <c r="E388" s="202" t="s">
        <v>596</v>
      </c>
      <c r="F388" s="202" t="s">
        <v>597</v>
      </c>
      <c r="G388" s="189"/>
      <c r="H388" s="189"/>
      <c r="I388" s="192"/>
      <c r="J388" s="203">
        <f>BK388</f>
        <v>0</v>
      </c>
      <c r="K388" s="189"/>
      <c r="L388" s="194"/>
      <c r="M388" s="195"/>
      <c r="N388" s="196"/>
      <c r="O388" s="196"/>
      <c r="P388" s="197">
        <f>SUM(P389:P409)</f>
        <v>0</v>
      </c>
      <c r="Q388" s="196"/>
      <c r="R388" s="197">
        <f>SUM(R389:R409)</f>
        <v>0.50854526000000011</v>
      </c>
      <c r="S388" s="196"/>
      <c r="T388" s="198">
        <f>SUM(T389:T409)</f>
        <v>0</v>
      </c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R388" s="199" t="s">
        <v>79</v>
      </c>
      <c r="AT388" s="200" t="s">
        <v>68</v>
      </c>
      <c r="AU388" s="200" t="s">
        <v>77</v>
      </c>
      <c r="AY388" s="199" t="s">
        <v>124</v>
      </c>
      <c r="BK388" s="201">
        <f>SUM(BK389:BK409)</f>
        <v>0</v>
      </c>
    </row>
    <row r="389" s="2" customFormat="1" ht="24.15" customHeight="1">
      <c r="A389" s="38"/>
      <c r="B389" s="39"/>
      <c r="C389" s="204" t="s">
        <v>598</v>
      </c>
      <c r="D389" s="204" t="s">
        <v>127</v>
      </c>
      <c r="E389" s="205" t="s">
        <v>599</v>
      </c>
      <c r="F389" s="206" t="s">
        <v>600</v>
      </c>
      <c r="G389" s="207" t="s">
        <v>153</v>
      </c>
      <c r="H389" s="208">
        <v>3.3679999999999999</v>
      </c>
      <c r="I389" s="209"/>
      <c r="J389" s="210">
        <f>ROUND(I389*H389,2)</f>
        <v>0</v>
      </c>
      <c r="K389" s="206" t="s">
        <v>131</v>
      </c>
      <c r="L389" s="44"/>
      <c r="M389" s="211" t="s">
        <v>19</v>
      </c>
      <c r="N389" s="212" t="s">
        <v>40</v>
      </c>
      <c r="O389" s="84"/>
      <c r="P389" s="213">
        <f>O389*H389</f>
        <v>0</v>
      </c>
      <c r="Q389" s="213">
        <v>0.00122</v>
      </c>
      <c r="R389" s="213">
        <f>Q389*H389</f>
        <v>0.00410896</v>
      </c>
      <c r="S389" s="213">
        <v>0</v>
      </c>
      <c r="T389" s="214">
        <f>S389*H389</f>
        <v>0</v>
      </c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R389" s="215" t="s">
        <v>239</v>
      </c>
      <c r="AT389" s="215" t="s">
        <v>127</v>
      </c>
      <c r="AU389" s="215" t="s">
        <v>79</v>
      </c>
      <c r="AY389" s="17" t="s">
        <v>124</v>
      </c>
      <c r="BE389" s="216">
        <f>IF(N389="základní",J389,0)</f>
        <v>0</v>
      </c>
      <c r="BF389" s="216">
        <f>IF(N389="snížená",J389,0)</f>
        <v>0</v>
      </c>
      <c r="BG389" s="216">
        <f>IF(N389="zákl. přenesená",J389,0)</f>
        <v>0</v>
      </c>
      <c r="BH389" s="216">
        <f>IF(N389="sníž. přenesená",J389,0)</f>
        <v>0</v>
      </c>
      <c r="BI389" s="216">
        <f>IF(N389="nulová",J389,0)</f>
        <v>0</v>
      </c>
      <c r="BJ389" s="17" t="s">
        <v>77</v>
      </c>
      <c r="BK389" s="216">
        <f>ROUND(I389*H389,2)</f>
        <v>0</v>
      </c>
      <c r="BL389" s="17" t="s">
        <v>239</v>
      </c>
      <c r="BM389" s="215" t="s">
        <v>601</v>
      </c>
    </row>
    <row r="390" s="2" customFormat="1">
      <c r="A390" s="38"/>
      <c r="B390" s="39"/>
      <c r="C390" s="40"/>
      <c r="D390" s="217" t="s">
        <v>134</v>
      </c>
      <c r="E390" s="40"/>
      <c r="F390" s="218" t="s">
        <v>602</v>
      </c>
      <c r="G390" s="40"/>
      <c r="H390" s="40"/>
      <c r="I390" s="219"/>
      <c r="J390" s="40"/>
      <c r="K390" s="40"/>
      <c r="L390" s="44"/>
      <c r="M390" s="220"/>
      <c r="N390" s="221"/>
      <c r="O390" s="84"/>
      <c r="P390" s="84"/>
      <c r="Q390" s="84"/>
      <c r="R390" s="84"/>
      <c r="S390" s="84"/>
      <c r="T390" s="85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T390" s="17" t="s">
        <v>134</v>
      </c>
      <c r="AU390" s="17" t="s">
        <v>79</v>
      </c>
    </row>
    <row r="391" s="14" customFormat="1">
      <c r="A391" s="14"/>
      <c r="B391" s="233"/>
      <c r="C391" s="234"/>
      <c r="D391" s="224" t="s">
        <v>142</v>
      </c>
      <c r="E391" s="235" t="s">
        <v>19</v>
      </c>
      <c r="F391" s="236" t="s">
        <v>603</v>
      </c>
      <c r="G391" s="234"/>
      <c r="H391" s="237">
        <v>3.3679999999999999</v>
      </c>
      <c r="I391" s="238"/>
      <c r="J391" s="234"/>
      <c r="K391" s="234"/>
      <c r="L391" s="239"/>
      <c r="M391" s="240"/>
      <c r="N391" s="241"/>
      <c r="O391" s="241"/>
      <c r="P391" s="241"/>
      <c r="Q391" s="241"/>
      <c r="R391" s="241"/>
      <c r="S391" s="241"/>
      <c r="T391" s="242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T391" s="243" t="s">
        <v>142</v>
      </c>
      <c r="AU391" s="243" t="s">
        <v>79</v>
      </c>
      <c r="AV391" s="14" t="s">
        <v>79</v>
      </c>
      <c r="AW391" s="14" t="s">
        <v>31</v>
      </c>
      <c r="AX391" s="14" t="s">
        <v>69</v>
      </c>
      <c r="AY391" s="243" t="s">
        <v>124</v>
      </c>
    </row>
    <row r="392" s="15" customFormat="1">
      <c r="A392" s="15"/>
      <c r="B392" s="244"/>
      <c r="C392" s="245"/>
      <c r="D392" s="224" t="s">
        <v>142</v>
      </c>
      <c r="E392" s="246" t="s">
        <v>19</v>
      </c>
      <c r="F392" s="247" t="s">
        <v>150</v>
      </c>
      <c r="G392" s="245"/>
      <c r="H392" s="248">
        <v>3.3679999999999999</v>
      </c>
      <c r="I392" s="249"/>
      <c r="J392" s="245"/>
      <c r="K392" s="245"/>
      <c r="L392" s="250"/>
      <c r="M392" s="251"/>
      <c r="N392" s="252"/>
      <c r="O392" s="252"/>
      <c r="P392" s="252"/>
      <c r="Q392" s="252"/>
      <c r="R392" s="252"/>
      <c r="S392" s="252"/>
      <c r="T392" s="253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T392" s="254" t="s">
        <v>142</v>
      </c>
      <c r="AU392" s="254" t="s">
        <v>79</v>
      </c>
      <c r="AV392" s="15" t="s">
        <v>132</v>
      </c>
      <c r="AW392" s="15" t="s">
        <v>31</v>
      </c>
      <c r="AX392" s="15" t="s">
        <v>77</v>
      </c>
      <c r="AY392" s="254" t="s">
        <v>124</v>
      </c>
    </row>
    <row r="393" s="2" customFormat="1" ht="24.15" customHeight="1">
      <c r="A393" s="38"/>
      <c r="B393" s="39"/>
      <c r="C393" s="204" t="s">
        <v>604</v>
      </c>
      <c r="D393" s="204" t="s">
        <v>127</v>
      </c>
      <c r="E393" s="205" t="s">
        <v>605</v>
      </c>
      <c r="F393" s="206" t="s">
        <v>606</v>
      </c>
      <c r="G393" s="207" t="s">
        <v>130</v>
      </c>
      <c r="H393" s="208">
        <v>85.343999999999994</v>
      </c>
      <c r="I393" s="209"/>
      <c r="J393" s="210">
        <f>ROUND(I393*H393,2)</f>
        <v>0</v>
      </c>
      <c r="K393" s="206" t="s">
        <v>131</v>
      </c>
      <c r="L393" s="44"/>
      <c r="M393" s="211" t="s">
        <v>19</v>
      </c>
      <c r="N393" s="212" t="s">
        <v>40</v>
      </c>
      <c r="O393" s="84"/>
      <c r="P393" s="213">
        <f>O393*H393</f>
        <v>0</v>
      </c>
      <c r="Q393" s="213">
        <v>0</v>
      </c>
      <c r="R393" s="213">
        <f>Q393*H393</f>
        <v>0</v>
      </c>
      <c r="S393" s="213">
        <v>0</v>
      </c>
      <c r="T393" s="214">
        <f>S393*H393</f>
        <v>0</v>
      </c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R393" s="215" t="s">
        <v>239</v>
      </c>
      <c r="AT393" s="215" t="s">
        <v>127</v>
      </c>
      <c r="AU393" s="215" t="s">
        <v>79</v>
      </c>
      <c r="AY393" s="17" t="s">
        <v>124</v>
      </c>
      <c r="BE393" s="216">
        <f>IF(N393="základní",J393,0)</f>
        <v>0</v>
      </c>
      <c r="BF393" s="216">
        <f>IF(N393="snížená",J393,0)</f>
        <v>0</v>
      </c>
      <c r="BG393" s="216">
        <f>IF(N393="zákl. přenesená",J393,0)</f>
        <v>0</v>
      </c>
      <c r="BH393" s="216">
        <f>IF(N393="sníž. přenesená",J393,0)</f>
        <v>0</v>
      </c>
      <c r="BI393" s="216">
        <f>IF(N393="nulová",J393,0)</f>
        <v>0</v>
      </c>
      <c r="BJ393" s="17" t="s">
        <v>77</v>
      </c>
      <c r="BK393" s="216">
        <f>ROUND(I393*H393,2)</f>
        <v>0</v>
      </c>
      <c r="BL393" s="17" t="s">
        <v>239</v>
      </c>
      <c r="BM393" s="215" t="s">
        <v>607</v>
      </c>
    </row>
    <row r="394" s="2" customFormat="1">
      <c r="A394" s="38"/>
      <c r="B394" s="39"/>
      <c r="C394" s="40"/>
      <c r="D394" s="217" t="s">
        <v>134</v>
      </c>
      <c r="E394" s="40"/>
      <c r="F394" s="218" t="s">
        <v>608</v>
      </c>
      <c r="G394" s="40"/>
      <c r="H394" s="40"/>
      <c r="I394" s="219"/>
      <c r="J394" s="40"/>
      <c r="K394" s="40"/>
      <c r="L394" s="44"/>
      <c r="M394" s="220"/>
      <c r="N394" s="221"/>
      <c r="O394" s="84"/>
      <c r="P394" s="84"/>
      <c r="Q394" s="84"/>
      <c r="R394" s="84"/>
      <c r="S394" s="84"/>
      <c r="T394" s="85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T394" s="17" t="s">
        <v>134</v>
      </c>
      <c r="AU394" s="17" t="s">
        <v>79</v>
      </c>
    </row>
    <row r="395" s="2" customFormat="1" ht="16.5" customHeight="1">
      <c r="A395" s="38"/>
      <c r="B395" s="39"/>
      <c r="C395" s="255" t="s">
        <v>609</v>
      </c>
      <c r="D395" s="255" t="s">
        <v>225</v>
      </c>
      <c r="E395" s="256" t="s">
        <v>610</v>
      </c>
      <c r="F395" s="257" t="s">
        <v>611</v>
      </c>
      <c r="G395" s="258" t="s">
        <v>153</v>
      </c>
      <c r="H395" s="259">
        <v>0.35399999999999998</v>
      </c>
      <c r="I395" s="260"/>
      <c r="J395" s="261">
        <f>ROUND(I395*H395,2)</f>
        <v>0</v>
      </c>
      <c r="K395" s="257" t="s">
        <v>131</v>
      </c>
      <c r="L395" s="262"/>
      <c r="M395" s="263" t="s">
        <v>19</v>
      </c>
      <c r="N395" s="264" t="s">
        <v>40</v>
      </c>
      <c r="O395" s="84"/>
      <c r="P395" s="213">
        <f>O395*H395</f>
        <v>0</v>
      </c>
      <c r="Q395" s="213">
        <v>0.55000000000000004</v>
      </c>
      <c r="R395" s="213">
        <f>Q395*H395</f>
        <v>0.19470000000000001</v>
      </c>
      <c r="S395" s="213">
        <v>0</v>
      </c>
      <c r="T395" s="214">
        <f>S395*H395</f>
        <v>0</v>
      </c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R395" s="215" t="s">
        <v>293</v>
      </c>
      <c r="AT395" s="215" t="s">
        <v>225</v>
      </c>
      <c r="AU395" s="215" t="s">
        <v>79</v>
      </c>
      <c r="AY395" s="17" t="s">
        <v>124</v>
      </c>
      <c r="BE395" s="216">
        <f>IF(N395="základní",J395,0)</f>
        <v>0</v>
      </c>
      <c r="BF395" s="216">
        <f>IF(N395="snížená",J395,0)</f>
        <v>0</v>
      </c>
      <c r="BG395" s="216">
        <f>IF(N395="zákl. přenesená",J395,0)</f>
        <v>0</v>
      </c>
      <c r="BH395" s="216">
        <f>IF(N395="sníž. přenesená",J395,0)</f>
        <v>0</v>
      </c>
      <c r="BI395" s="216">
        <f>IF(N395="nulová",J395,0)</f>
        <v>0</v>
      </c>
      <c r="BJ395" s="17" t="s">
        <v>77</v>
      </c>
      <c r="BK395" s="216">
        <f>ROUND(I395*H395,2)</f>
        <v>0</v>
      </c>
      <c r="BL395" s="17" t="s">
        <v>239</v>
      </c>
      <c r="BM395" s="215" t="s">
        <v>612</v>
      </c>
    </row>
    <row r="396" s="14" customFormat="1">
      <c r="A396" s="14"/>
      <c r="B396" s="233"/>
      <c r="C396" s="234"/>
      <c r="D396" s="224" t="s">
        <v>142</v>
      </c>
      <c r="E396" s="235" t="s">
        <v>19</v>
      </c>
      <c r="F396" s="236" t="s">
        <v>613</v>
      </c>
      <c r="G396" s="234"/>
      <c r="H396" s="237">
        <v>0.35399999999999998</v>
      </c>
      <c r="I396" s="238"/>
      <c r="J396" s="234"/>
      <c r="K396" s="234"/>
      <c r="L396" s="239"/>
      <c r="M396" s="240"/>
      <c r="N396" s="241"/>
      <c r="O396" s="241"/>
      <c r="P396" s="241"/>
      <c r="Q396" s="241"/>
      <c r="R396" s="241"/>
      <c r="S396" s="241"/>
      <c r="T396" s="242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T396" s="243" t="s">
        <v>142</v>
      </c>
      <c r="AU396" s="243" t="s">
        <v>79</v>
      </c>
      <c r="AV396" s="14" t="s">
        <v>79</v>
      </c>
      <c r="AW396" s="14" t="s">
        <v>31</v>
      </c>
      <c r="AX396" s="14" t="s">
        <v>69</v>
      </c>
      <c r="AY396" s="243" t="s">
        <v>124</v>
      </c>
    </row>
    <row r="397" s="15" customFormat="1">
      <c r="A397" s="15"/>
      <c r="B397" s="244"/>
      <c r="C397" s="245"/>
      <c r="D397" s="224" t="s">
        <v>142</v>
      </c>
      <c r="E397" s="246" t="s">
        <v>19</v>
      </c>
      <c r="F397" s="247" t="s">
        <v>150</v>
      </c>
      <c r="G397" s="245"/>
      <c r="H397" s="248">
        <v>0.35399999999999998</v>
      </c>
      <c r="I397" s="249"/>
      <c r="J397" s="245"/>
      <c r="K397" s="245"/>
      <c r="L397" s="250"/>
      <c r="M397" s="251"/>
      <c r="N397" s="252"/>
      <c r="O397" s="252"/>
      <c r="P397" s="252"/>
      <c r="Q397" s="252"/>
      <c r="R397" s="252"/>
      <c r="S397" s="252"/>
      <c r="T397" s="253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T397" s="254" t="s">
        <v>142</v>
      </c>
      <c r="AU397" s="254" t="s">
        <v>79</v>
      </c>
      <c r="AV397" s="15" t="s">
        <v>132</v>
      </c>
      <c r="AW397" s="15" t="s">
        <v>31</v>
      </c>
      <c r="AX397" s="15" t="s">
        <v>77</v>
      </c>
      <c r="AY397" s="254" t="s">
        <v>124</v>
      </c>
    </row>
    <row r="398" s="2" customFormat="1" ht="16.5" customHeight="1">
      <c r="A398" s="38"/>
      <c r="B398" s="39"/>
      <c r="C398" s="204" t="s">
        <v>614</v>
      </c>
      <c r="D398" s="204" t="s">
        <v>127</v>
      </c>
      <c r="E398" s="205" t="s">
        <v>615</v>
      </c>
      <c r="F398" s="206" t="s">
        <v>616</v>
      </c>
      <c r="G398" s="207" t="s">
        <v>356</v>
      </c>
      <c r="H398" s="208">
        <v>141</v>
      </c>
      <c r="I398" s="209"/>
      <c r="J398" s="210">
        <f>ROUND(I398*H398,2)</f>
        <v>0</v>
      </c>
      <c r="K398" s="206" t="s">
        <v>131</v>
      </c>
      <c r="L398" s="44"/>
      <c r="M398" s="211" t="s">
        <v>19</v>
      </c>
      <c r="N398" s="212" t="s">
        <v>40</v>
      </c>
      <c r="O398" s="84"/>
      <c r="P398" s="213">
        <f>O398*H398</f>
        <v>0</v>
      </c>
      <c r="Q398" s="213">
        <v>0</v>
      </c>
      <c r="R398" s="213">
        <f>Q398*H398</f>
        <v>0</v>
      </c>
      <c r="S398" s="213">
        <v>0</v>
      </c>
      <c r="T398" s="214">
        <f>S398*H398</f>
        <v>0</v>
      </c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R398" s="215" t="s">
        <v>239</v>
      </c>
      <c r="AT398" s="215" t="s">
        <v>127</v>
      </c>
      <c r="AU398" s="215" t="s">
        <v>79</v>
      </c>
      <c r="AY398" s="17" t="s">
        <v>124</v>
      </c>
      <c r="BE398" s="216">
        <f>IF(N398="základní",J398,0)</f>
        <v>0</v>
      </c>
      <c r="BF398" s="216">
        <f>IF(N398="snížená",J398,0)</f>
        <v>0</v>
      </c>
      <c r="BG398" s="216">
        <f>IF(N398="zákl. přenesená",J398,0)</f>
        <v>0</v>
      </c>
      <c r="BH398" s="216">
        <f>IF(N398="sníž. přenesená",J398,0)</f>
        <v>0</v>
      </c>
      <c r="BI398" s="216">
        <f>IF(N398="nulová",J398,0)</f>
        <v>0</v>
      </c>
      <c r="BJ398" s="17" t="s">
        <v>77</v>
      </c>
      <c r="BK398" s="216">
        <f>ROUND(I398*H398,2)</f>
        <v>0</v>
      </c>
      <c r="BL398" s="17" t="s">
        <v>239</v>
      </c>
      <c r="BM398" s="215" t="s">
        <v>617</v>
      </c>
    </row>
    <row r="399" s="2" customFormat="1">
      <c r="A399" s="38"/>
      <c r="B399" s="39"/>
      <c r="C399" s="40"/>
      <c r="D399" s="217" t="s">
        <v>134</v>
      </c>
      <c r="E399" s="40"/>
      <c r="F399" s="218" t="s">
        <v>618</v>
      </c>
      <c r="G399" s="40"/>
      <c r="H399" s="40"/>
      <c r="I399" s="219"/>
      <c r="J399" s="40"/>
      <c r="K399" s="40"/>
      <c r="L399" s="44"/>
      <c r="M399" s="220"/>
      <c r="N399" s="221"/>
      <c r="O399" s="84"/>
      <c r="P399" s="84"/>
      <c r="Q399" s="84"/>
      <c r="R399" s="84"/>
      <c r="S399" s="84"/>
      <c r="T399" s="85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T399" s="17" t="s">
        <v>134</v>
      </c>
      <c r="AU399" s="17" t="s">
        <v>79</v>
      </c>
    </row>
    <row r="400" s="2" customFormat="1" ht="16.5" customHeight="1">
      <c r="A400" s="38"/>
      <c r="B400" s="39"/>
      <c r="C400" s="255" t="s">
        <v>619</v>
      </c>
      <c r="D400" s="255" t="s">
        <v>225</v>
      </c>
      <c r="E400" s="256" t="s">
        <v>610</v>
      </c>
      <c r="F400" s="257" t="s">
        <v>611</v>
      </c>
      <c r="G400" s="258" t="s">
        <v>153</v>
      </c>
      <c r="H400" s="259">
        <v>0.38900000000000001</v>
      </c>
      <c r="I400" s="260"/>
      <c r="J400" s="261">
        <f>ROUND(I400*H400,2)</f>
        <v>0</v>
      </c>
      <c r="K400" s="257" t="s">
        <v>131</v>
      </c>
      <c r="L400" s="262"/>
      <c r="M400" s="263" t="s">
        <v>19</v>
      </c>
      <c r="N400" s="264" t="s">
        <v>40</v>
      </c>
      <c r="O400" s="84"/>
      <c r="P400" s="213">
        <f>O400*H400</f>
        <v>0</v>
      </c>
      <c r="Q400" s="213">
        <v>0.55000000000000004</v>
      </c>
      <c r="R400" s="213">
        <f>Q400*H400</f>
        <v>0.21395000000000003</v>
      </c>
      <c r="S400" s="213">
        <v>0</v>
      </c>
      <c r="T400" s="214">
        <f>S400*H400</f>
        <v>0</v>
      </c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R400" s="215" t="s">
        <v>293</v>
      </c>
      <c r="AT400" s="215" t="s">
        <v>225</v>
      </c>
      <c r="AU400" s="215" t="s">
        <v>79</v>
      </c>
      <c r="AY400" s="17" t="s">
        <v>124</v>
      </c>
      <c r="BE400" s="216">
        <f>IF(N400="základní",J400,0)</f>
        <v>0</v>
      </c>
      <c r="BF400" s="216">
        <f>IF(N400="snížená",J400,0)</f>
        <v>0</v>
      </c>
      <c r="BG400" s="216">
        <f>IF(N400="zákl. přenesená",J400,0)</f>
        <v>0</v>
      </c>
      <c r="BH400" s="216">
        <f>IF(N400="sníž. přenesená",J400,0)</f>
        <v>0</v>
      </c>
      <c r="BI400" s="216">
        <f>IF(N400="nulová",J400,0)</f>
        <v>0</v>
      </c>
      <c r="BJ400" s="17" t="s">
        <v>77</v>
      </c>
      <c r="BK400" s="216">
        <f>ROUND(I400*H400,2)</f>
        <v>0</v>
      </c>
      <c r="BL400" s="17" t="s">
        <v>239</v>
      </c>
      <c r="BM400" s="215" t="s">
        <v>620</v>
      </c>
    </row>
    <row r="401" s="14" customFormat="1">
      <c r="A401" s="14"/>
      <c r="B401" s="233"/>
      <c r="C401" s="234"/>
      <c r="D401" s="224" t="s">
        <v>142</v>
      </c>
      <c r="E401" s="235" t="s">
        <v>19</v>
      </c>
      <c r="F401" s="236" t="s">
        <v>621</v>
      </c>
      <c r="G401" s="234"/>
      <c r="H401" s="237">
        <v>0.38900000000000001</v>
      </c>
      <c r="I401" s="238"/>
      <c r="J401" s="234"/>
      <c r="K401" s="234"/>
      <c r="L401" s="239"/>
      <c r="M401" s="240"/>
      <c r="N401" s="241"/>
      <c r="O401" s="241"/>
      <c r="P401" s="241"/>
      <c r="Q401" s="241"/>
      <c r="R401" s="241"/>
      <c r="S401" s="241"/>
      <c r="T401" s="242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T401" s="243" t="s">
        <v>142</v>
      </c>
      <c r="AU401" s="243" t="s">
        <v>79</v>
      </c>
      <c r="AV401" s="14" t="s">
        <v>79</v>
      </c>
      <c r="AW401" s="14" t="s">
        <v>31</v>
      </c>
      <c r="AX401" s="14" t="s">
        <v>69</v>
      </c>
      <c r="AY401" s="243" t="s">
        <v>124</v>
      </c>
    </row>
    <row r="402" s="15" customFormat="1">
      <c r="A402" s="15"/>
      <c r="B402" s="244"/>
      <c r="C402" s="245"/>
      <c r="D402" s="224" t="s">
        <v>142</v>
      </c>
      <c r="E402" s="246" t="s">
        <v>19</v>
      </c>
      <c r="F402" s="247" t="s">
        <v>150</v>
      </c>
      <c r="G402" s="245"/>
      <c r="H402" s="248">
        <v>0.38900000000000001</v>
      </c>
      <c r="I402" s="249"/>
      <c r="J402" s="245"/>
      <c r="K402" s="245"/>
      <c r="L402" s="250"/>
      <c r="M402" s="251"/>
      <c r="N402" s="252"/>
      <c r="O402" s="252"/>
      <c r="P402" s="252"/>
      <c r="Q402" s="252"/>
      <c r="R402" s="252"/>
      <c r="S402" s="252"/>
      <c r="T402" s="253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T402" s="254" t="s">
        <v>142</v>
      </c>
      <c r="AU402" s="254" t="s">
        <v>79</v>
      </c>
      <c r="AV402" s="15" t="s">
        <v>132</v>
      </c>
      <c r="AW402" s="15" t="s">
        <v>31</v>
      </c>
      <c r="AX402" s="15" t="s">
        <v>77</v>
      </c>
      <c r="AY402" s="254" t="s">
        <v>124</v>
      </c>
    </row>
    <row r="403" s="2" customFormat="1" ht="24.15" customHeight="1">
      <c r="A403" s="38"/>
      <c r="B403" s="39"/>
      <c r="C403" s="204" t="s">
        <v>622</v>
      </c>
      <c r="D403" s="204" t="s">
        <v>127</v>
      </c>
      <c r="E403" s="205" t="s">
        <v>623</v>
      </c>
      <c r="F403" s="206" t="s">
        <v>624</v>
      </c>
      <c r="G403" s="207" t="s">
        <v>153</v>
      </c>
      <c r="H403" s="208">
        <v>4.1109999999999998</v>
      </c>
      <c r="I403" s="209"/>
      <c r="J403" s="210">
        <f>ROUND(I403*H403,2)</f>
        <v>0</v>
      </c>
      <c r="K403" s="206" t="s">
        <v>131</v>
      </c>
      <c r="L403" s="44"/>
      <c r="M403" s="211" t="s">
        <v>19</v>
      </c>
      <c r="N403" s="212" t="s">
        <v>40</v>
      </c>
      <c r="O403" s="84"/>
      <c r="P403" s="213">
        <f>O403*H403</f>
        <v>0</v>
      </c>
      <c r="Q403" s="213">
        <v>0.023300000000000001</v>
      </c>
      <c r="R403" s="213">
        <f>Q403*H403</f>
        <v>0.095786300000000005</v>
      </c>
      <c r="S403" s="213">
        <v>0</v>
      </c>
      <c r="T403" s="214">
        <f>S403*H403</f>
        <v>0</v>
      </c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R403" s="215" t="s">
        <v>239</v>
      </c>
      <c r="AT403" s="215" t="s">
        <v>127</v>
      </c>
      <c r="AU403" s="215" t="s">
        <v>79</v>
      </c>
      <c r="AY403" s="17" t="s">
        <v>124</v>
      </c>
      <c r="BE403" s="216">
        <f>IF(N403="základní",J403,0)</f>
        <v>0</v>
      </c>
      <c r="BF403" s="216">
        <f>IF(N403="snížená",J403,0)</f>
        <v>0</v>
      </c>
      <c r="BG403" s="216">
        <f>IF(N403="zákl. přenesená",J403,0)</f>
        <v>0</v>
      </c>
      <c r="BH403" s="216">
        <f>IF(N403="sníž. přenesená",J403,0)</f>
        <v>0</v>
      </c>
      <c r="BI403" s="216">
        <f>IF(N403="nulová",J403,0)</f>
        <v>0</v>
      </c>
      <c r="BJ403" s="17" t="s">
        <v>77</v>
      </c>
      <c r="BK403" s="216">
        <f>ROUND(I403*H403,2)</f>
        <v>0</v>
      </c>
      <c r="BL403" s="17" t="s">
        <v>239</v>
      </c>
      <c r="BM403" s="215" t="s">
        <v>625</v>
      </c>
    </row>
    <row r="404" s="2" customFormat="1">
      <c r="A404" s="38"/>
      <c r="B404" s="39"/>
      <c r="C404" s="40"/>
      <c r="D404" s="217" t="s">
        <v>134</v>
      </c>
      <c r="E404" s="40"/>
      <c r="F404" s="218" t="s">
        <v>626</v>
      </c>
      <c r="G404" s="40"/>
      <c r="H404" s="40"/>
      <c r="I404" s="219"/>
      <c r="J404" s="40"/>
      <c r="K404" s="40"/>
      <c r="L404" s="44"/>
      <c r="M404" s="220"/>
      <c r="N404" s="221"/>
      <c r="O404" s="84"/>
      <c r="P404" s="84"/>
      <c r="Q404" s="84"/>
      <c r="R404" s="84"/>
      <c r="S404" s="84"/>
      <c r="T404" s="85"/>
      <c r="U404" s="38"/>
      <c r="V404" s="38"/>
      <c r="W404" s="38"/>
      <c r="X404" s="38"/>
      <c r="Y404" s="38"/>
      <c r="Z404" s="38"/>
      <c r="AA404" s="38"/>
      <c r="AB404" s="38"/>
      <c r="AC404" s="38"/>
      <c r="AD404" s="38"/>
      <c r="AE404" s="38"/>
      <c r="AT404" s="17" t="s">
        <v>134</v>
      </c>
      <c r="AU404" s="17" t="s">
        <v>79</v>
      </c>
    </row>
    <row r="405" s="14" customFormat="1">
      <c r="A405" s="14"/>
      <c r="B405" s="233"/>
      <c r="C405" s="234"/>
      <c r="D405" s="224" t="s">
        <v>142</v>
      </c>
      <c r="E405" s="235" t="s">
        <v>19</v>
      </c>
      <c r="F405" s="236" t="s">
        <v>603</v>
      </c>
      <c r="G405" s="234"/>
      <c r="H405" s="237">
        <v>3.3679999999999999</v>
      </c>
      <c r="I405" s="238"/>
      <c r="J405" s="234"/>
      <c r="K405" s="234"/>
      <c r="L405" s="239"/>
      <c r="M405" s="240"/>
      <c r="N405" s="241"/>
      <c r="O405" s="241"/>
      <c r="P405" s="241"/>
      <c r="Q405" s="241"/>
      <c r="R405" s="241"/>
      <c r="S405" s="241"/>
      <c r="T405" s="242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T405" s="243" t="s">
        <v>142</v>
      </c>
      <c r="AU405" s="243" t="s">
        <v>79</v>
      </c>
      <c r="AV405" s="14" t="s">
        <v>79</v>
      </c>
      <c r="AW405" s="14" t="s">
        <v>31</v>
      </c>
      <c r="AX405" s="14" t="s">
        <v>69</v>
      </c>
      <c r="AY405" s="243" t="s">
        <v>124</v>
      </c>
    </row>
    <row r="406" s="14" customFormat="1">
      <c r="A406" s="14"/>
      <c r="B406" s="233"/>
      <c r="C406" s="234"/>
      <c r="D406" s="224" t="s">
        <v>142</v>
      </c>
      <c r="E406" s="235" t="s">
        <v>19</v>
      </c>
      <c r="F406" s="236" t="s">
        <v>627</v>
      </c>
      <c r="G406" s="234"/>
      <c r="H406" s="237">
        <v>0.74299999999999999</v>
      </c>
      <c r="I406" s="238"/>
      <c r="J406" s="234"/>
      <c r="K406" s="234"/>
      <c r="L406" s="239"/>
      <c r="M406" s="240"/>
      <c r="N406" s="241"/>
      <c r="O406" s="241"/>
      <c r="P406" s="241"/>
      <c r="Q406" s="241"/>
      <c r="R406" s="241"/>
      <c r="S406" s="241"/>
      <c r="T406" s="242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T406" s="243" t="s">
        <v>142</v>
      </c>
      <c r="AU406" s="243" t="s">
        <v>79</v>
      </c>
      <c r="AV406" s="14" t="s">
        <v>79</v>
      </c>
      <c r="AW406" s="14" t="s">
        <v>31</v>
      </c>
      <c r="AX406" s="14" t="s">
        <v>69</v>
      </c>
      <c r="AY406" s="243" t="s">
        <v>124</v>
      </c>
    </row>
    <row r="407" s="15" customFormat="1">
      <c r="A407" s="15"/>
      <c r="B407" s="244"/>
      <c r="C407" s="245"/>
      <c r="D407" s="224" t="s">
        <v>142</v>
      </c>
      <c r="E407" s="246" t="s">
        <v>19</v>
      </c>
      <c r="F407" s="247" t="s">
        <v>150</v>
      </c>
      <c r="G407" s="245"/>
      <c r="H407" s="248">
        <v>4.1109999999999998</v>
      </c>
      <c r="I407" s="249"/>
      <c r="J407" s="245"/>
      <c r="K407" s="245"/>
      <c r="L407" s="250"/>
      <c r="M407" s="251"/>
      <c r="N407" s="252"/>
      <c r="O407" s="252"/>
      <c r="P407" s="252"/>
      <c r="Q407" s="252"/>
      <c r="R407" s="252"/>
      <c r="S407" s="252"/>
      <c r="T407" s="253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T407" s="254" t="s">
        <v>142</v>
      </c>
      <c r="AU407" s="254" t="s">
        <v>79</v>
      </c>
      <c r="AV407" s="15" t="s">
        <v>132</v>
      </c>
      <c r="AW407" s="15" t="s">
        <v>31</v>
      </c>
      <c r="AX407" s="15" t="s">
        <v>77</v>
      </c>
      <c r="AY407" s="254" t="s">
        <v>124</v>
      </c>
    </row>
    <row r="408" s="2" customFormat="1" ht="24.15" customHeight="1">
      <c r="A408" s="38"/>
      <c r="B408" s="39"/>
      <c r="C408" s="204" t="s">
        <v>628</v>
      </c>
      <c r="D408" s="204" t="s">
        <v>127</v>
      </c>
      <c r="E408" s="205" t="s">
        <v>629</v>
      </c>
      <c r="F408" s="206" t="s">
        <v>630</v>
      </c>
      <c r="G408" s="207" t="s">
        <v>206</v>
      </c>
      <c r="H408" s="208">
        <v>0.50900000000000001</v>
      </c>
      <c r="I408" s="209"/>
      <c r="J408" s="210">
        <f>ROUND(I408*H408,2)</f>
        <v>0</v>
      </c>
      <c r="K408" s="206" t="s">
        <v>131</v>
      </c>
      <c r="L408" s="44"/>
      <c r="M408" s="211" t="s">
        <v>19</v>
      </c>
      <c r="N408" s="212" t="s">
        <v>40</v>
      </c>
      <c r="O408" s="84"/>
      <c r="P408" s="213">
        <f>O408*H408</f>
        <v>0</v>
      </c>
      <c r="Q408" s="213">
        <v>0</v>
      </c>
      <c r="R408" s="213">
        <f>Q408*H408</f>
        <v>0</v>
      </c>
      <c r="S408" s="213">
        <v>0</v>
      </c>
      <c r="T408" s="214">
        <f>S408*H408</f>
        <v>0</v>
      </c>
      <c r="U408" s="38"/>
      <c r="V408" s="38"/>
      <c r="W408" s="38"/>
      <c r="X408" s="38"/>
      <c r="Y408" s="38"/>
      <c r="Z408" s="38"/>
      <c r="AA408" s="38"/>
      <c r="AB408" s="38"/>
      <c r="AC408" s="38"/>
      <c r="AD408" s="38"/>
      <c r="AE408" s="38"/>
      <c r="AR408" s="215" t="s">
        <v>239</v>
      </c>
      <c r="AT408" s="215" t="s">
        <v>127</v>
      </c>
      <c r="AU408" s="215" t="s">
        <v>79</v>
      </c>
      <c r="AY408" s="17" t="s">
        <v>124</v>
      </c>
      <c r="BE408" s="216">
        <f>IF(N408="základní",J408,0)</f>
        <v>0</v>
      </c>
      <c r="BF408" s="216">
        <f>IF(N408="snížená",J408,0)</f>
        <v>0</v>
      </c>
      <c r="BG408" s="216">
        <f>IF(N408="zákl. přenesená",J408,0)</f>
        <v>0</v>
      </c>
      <c r="BH408" s="216">
        <f>IF(N408="sníž. přenesená",J408,0)</f>
        <v>0</v>
      </c>
      <c r="BI408" s="216">
        <f>IF(N408="nulová",J408,0)</f>
        <v>0</v>
      </c>
      <c r="BJ408" s="17" t="s">
        <v>77</v>
      </c>
      <c r="BK408" s="216">
        <f>ROUND(I408*H408,2)</f>
        <v>0</v>
      </c>
      <c r="BL408" s="17" t="s">
        <v>239</v>
      </c>
      <c r="BM408" s="215" t="s">
        <v>631</v>
      </c>
    </row>
    <row r="409" s="2" customFormat="1">
      <c r="A409" s="38"/>
      <c r="B409" s="39"/>
      <c r="C409" s="40"/>
      <c r="D409" s="217" t="s">
        <v>134</v>
      </c>
      <c r="E409" s="40"/>
      <c r="F409" s="218" t="s">
        <v>632</v>
      </c>
      <c r="G409" s="40"/>
      <c r="H409" s="40"/>
      <c r="I409" s="219"/>
      <c r="J409" s="40"/>
      <c r="K409" s="40"/>
      <c r="L409" s="44"/>
      <c r="M409" s="220"/>
      <c r="N409" s="221"/>
      <c r="O409" s="84"/>
      <c r="P409" s="84"/>
      <c r="Q409" s="84"/>
      <c r="R409" s="84"/>
      <c r="S409" s="84"/>
      <c r="T409" s="85"/>
      <c r="U409" s="38"/>
      <c r="V409" s="38"/>
      <c r="W409" s="38"/>
      <c r="X409" s="38"/>
      <c r="Y409" s="38"/>
      <c r="Z409" s="38"/>
      <c r="AA409" s="38"/>
      <c r="AB409" s="38"/>
      <c r="AC409" s="38"/>
      <c r="AD409" s="38"/>
      <c r="AE409" s="38"/>
      <c r="AT409" s="17" t="s">
        <v>134</v>
      </c>
      <c r="AU409" s="17" t="s">
        <v>79</v>
      </c>
    </row>
    <row r="410" s="12" customFormat="1" ht="22.8" customHeight="1">
      <c r="A410" s="12"/>
      <c r="B410" s="188"/>
      <c r="C410" s="189"/>
      <c r="D410" s="190" t="s">
        <v>68</v>
      </c>
      <c r="E410" s="202" t="s">
        <v>633</v>
      </c>
      <c r="F410" s="202" t="s">
        <v>634</v>
      </c>
      <c r="G410" s="189"/>
      <c r="H410" s="189"/>
      <c r="I410" s="192"/>
      <c r="J410" s="203">
        <f>BK410</f>
        <v>0</v>
      </c>
      <c r="K410" s="189"/>
      <c r="L410" s="194"/>
      <c r="M410" s="195"/>
      <c r="N410" s="196"/>
      <c r="O410" s="196"/>
      <c r="P410" s="197">
        <f>SUM(P411:P422)</f>
        <v>0</v>
      </c>
      <c r="Q410" s="196"/>
      <c r="R410" s="197">
        <f>SUM(R411:R422)</f>
        <v>1.4315880000000001</v>
      </c>
      <c r="S410" s="196"/>
      <c r="T410" s="198">
        <f>SUM(T411:T422)</f>
        <v>0</v>
      </c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R410" s="199" t="s">
        <v>79</v>
      </c>
      <c r="AT410" s="200" t="s">
        <v>68</v>
      </c>
      <c r="AU410" s="200" t="s">
        <v>77</v>
      </c>
      <c r="AY410" s="199" t="s">
        <v>124</v>
      </c>
      <c r="BK410" s="201">
        <f>SUM(BK411:BK422)</f>
        <v>0</v>
      </c>
    </row>
    <row r="411" s="2" customFormat="1" ht="33" customHeight="1">
      <c r="A411" s="38"/>
      <c r="B411" s="39"/>
      <c r="C411" s="204" t="s">
        <v>635</v>
      </c>
      <c r="D411" s="204" t="s">
        <v>127</v>
      </c>
      <c r="E411" s="205" t="s">
        <v>636</v>
      </c>
      <c r="F411" s="206" t="s">
        <v>637</v>
      </c>
      <c r="G411" s="207" t="s">
        <v>356</v>
      </c>
      <c r="H411" s="208">
        <v>116.95999999999999</v>
      </c>
      <c r="I411" s="209"/>
      <c r="J411" s="210">
        <f>ROUND(I411*H411,2)</f>
        <v>0</v>
      </c>
      <c r="K411" s="206" t="s">
        <v>131</v>
      </c>
      <c r="L411" s="44"/>
      <c r="M411" s="211" t="s">
        <v>19</v>
      </c>
      <c r="N411" s="212" t="s">
        <v>40</v>
      </c>
      <c r="O411" s="84"/>
      <c r="P411" s="213">
        <f>O411*H411</f>
        <v>0</v>
      </c>
      <c r="Q411" s="213">
        <v>0</v>
      </c>
      <c r="R411" s="213">
        <f>Q411*H411</f>
        <v>0</v>
      </c>
      <c r="S411" s="213">
        <v>0</v>
      </c>
      <c r="T411" s="214">
        <f>S411*H411</f>
        <v>0</v>
      </c>
      <c r="U411" s="38"/>
      <c r="V411" s="38"/>
      <c r="W411" s="38"/>
      <c r="X411" s="38"/>
      <c r="Y411" s="38"/>
      <c r="Z411" s="38"/>
      <c r="AA411" s="38"/>
      <c r="AB411" s="38"/>
      <c r="AC411" s="38"/>
      <c r="AD411" s="38"/>
      <c r="AE411" s="38"/>
      <c r="AR411" s="215" t="s">
        <v>239</v>
      </c>
      <c r="AT411" s="215" t="s">
        <v>127</v>
      </c>
      <c r="AU411" s="215" t="s">
        <v>79</v>
      </c>
      <c r="AY411" s="17" t="s">
        <v>124</v>
      </c>
      <c r="BE411" s="216">
        <f>IF(N411="základní",J411,0)</f>
        <v>0</v>
      </c>
      <c r="BF411" s="216">
        <f>IF(N411="snížená",J411,0)</f>
        <v>0</v>
      </c>
      <c r="BG411" s="216">
        <f>IF(N411="zákl. přenesená",J411,0)</f>
        <v>0</v>
      </c>
      <c r="BH411" s="216">
        <f>IF(N411="sníž. přenesená",J411,0)</f>
        <v>0</v>
      </c>
      <c r="BI411" s="216">
        <f>IF(N411="nulová",J411,0)</f>
        <v>0</v>
      </c>
      <c r="BJ411" s="17" t="s">
        <v>77</v>
      </c>
      <c r="BK411" s="216">
        <f>ROUND(I411*H411,2)</f>
        <v>0</v>
      </c>
      <c r="BL411" s="17" t="s">
        <v>239</v>
      </c>
      <c r="BM411" s="215" t="s">
        <v>638</v>
      </c>
    </row>
    <row r="412" s="2" customFormat="1">
      <c r="A412" s="38"/>
      <c r="B412" s="39"/>
      <c r="C412" s="40"/>
      <c r="D412" s="217" t="s">
        <v>134</v>
      </c>
      <c r="E412" s="40"/>
      <c r="F412" s="218" t="s">
        <v>639</v>
      </c>
      <c r="G412" s="40"/>
      <c r="H412" s="40"/>
      <c r="I412" s="219"/>
      <c r="J412" s="40"/>
      <c r="K412" s="40"/>
      <c r="L412" s="44"/>
      <c r="M412" s="220"/>
      <c r="N412" s="221"/>
      <c r="O412" s="84"/>
      <c r="P412" s="84"/>
      <c r="Q412" s="84"/>
      <c r="R412" s="84"/>
      <c r="S412" s="84"/>
      <c r="T412" s="85"/>
      <c r="U412" s="38"/>
      <c r="V412" s="38"/>
      <c r="W412" s="38"/>
      <c r="X412" s="38"/>
      <c r="Y412" s="38"/>
      <c r="Z412" s="38"/>
      <c r="AA412" s="38"/>
      <c r="AB412" s="38"/>
      <c r="AC412" s="38"/>
      <c r="AD412" s="38"/>
      <c r="AE412" s="38"/>
      <c r="AT412" s="17" t="s">
        <v>134</v>
      </c>
      <c r="AU412" s="17" t="s">
        <v>79</v>
      </c>
    </row>
    <row r="413" s="13" customFormat="1">
      <c r="A413" s="13"/>
      <c r="B413" s="222"/>
      <c r="C413" s="223"/>
      <c r="D413" s="224" t="s">
        <v>142</v>
      </c>
      <c r="E413" s="225" t="s">
        <v>19</v>
      </c>
      <c r="F413" s="226" t="s">
        <v>640</v>
      </c>
      <c r="G413" s="223"/>
      <c r="H413" s="225" t="s">
        <v>19</v>
      </c>
      <c r="I413" s="227"/>
      <c r="J413" s="223"/>
      <c r="K413" s="223"/>
      <c r="L413" s="228"/>
      <c r="M413" s="229"/>
      <c r="N413" s="230"/>
      <c r="O413" s="230"/>
      <c r="P413" s="230"/>
      <c r="Q413" s="230"/>
      <c r="R413" s="230"/>
      <c r="S413" s="230"/>
      <c r="T413" s="231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T413" s="232" t="s">
        <v>142</v>
      </c>
      <c r="AU413" s="232" t="s">
        <v>79</v>
      </c>
      <c r="AV413" s="13" t="s">
        <v>77</v>
      </c>
      <c r="AW413" s="13" t="s">
        <v>31</v>
      </c>
      <c r="AX413" s="13" t="s">
        <v>69</v>
      </c>
      <c r="AY413" s="232" t="s">
        <v>124</v>
      </c>
    </row>
    <row r="414" s="14" customFormat="1">
      <c r="A414" s="14"/>
      <c r="B414" s="233"/>
      <c r="C414" s="234"/>
      <c r="D414" s="224" t="s">
        <v>142</v>
      </c>
      <c r="E414" s="235" t="s">
        <v>19</v>
      </c>
      <c r="F414" s="236" t="s">
        <v>641</v>
      </c>
      <c r="G414" s="234"/>
      <c r="H414" s="237">
        <v>78.079999999999998</v>
      </c>
      <c r="I414" s="238"/>
      <c r="J414" s="234"/>
      <c r="K414" s="234"/>
      <c r="L414" s="239"/>
      <c r="M414" s="240"/>
      <c r="N414" s="241"/>
      <c r="O414" s="241"/>
      <c r="P414" s="241"/>
      <c r="Q414" s="241"/>
      <c r="R414" s="241"/>
      <c r="S414" s="241"/>
      <c r="T414" s="242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T414" s="243" t="s">
        <v>142</v>
      </c>
      <c r="AU414" s="243" t="s">
        <v>79</v>
      </c>
      <c r="AV414" s="14" t="s">
        <v>79</v>
      </c>
      <c r="AW414" s="14" t="s">
        <v>31</v>
      </c>
      <c r="AX414" s="14" t="s">
        <v>69</v>
      </c>
      <c r="AY414" s="243" t="s">
        <v>124</v>
      </c>
    </row>
    <row r="415" s="14" customFormat="1">
      <c r="A415" s="14"/>
      <c r="B415" s="233"/>
      <c r="C415" s="234"/>
      <c r="D415" s="224" t="s">
        <v>142</v>
      </c>
      <c r="E415" s="235" t="s">
        <v>19</v>
      </c>
      <c r="F415" s="236" t="s">
        <v>642</v>
      </c>
      <c r="G415" s="234"/>
      <c r="H415" s="237">
        <v>13.880000000000001</v>
      </c>
      <c r="I415" s="238"/>
      <c r="J415" s="234"/>
      <c r="K415" s="234"/>
      <c r="L415" s="239"/>
      <c r="M415" s="240"/>
      <c r="N415" s="241"/>
      <c r="O415" s="241"/>
      <c r="P415" s="241"/>
      <c r="Q415" s="241"/>
      <c r="R415" s="241"/>
      <c r="S415" s="241"/>
      <c r="T415" s="242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T415" s="243" t="s">
        <v>142</v>
      </c>
      <c r="AU415" s="243" t="s">
        <v>79</v>
      </c>
      <c r="AV415" s="14" t="s">
        <v>79</v>
      </c>
      <c r="AW415" s="14" t="s">
        <v>31</v>
      </c>
      <c r="AX415" s="14" t="s">
        <v>69</v>
      </c>
      <c r="AY415" s="243" t="s">
        <v>124</v>
      </c>
    </row>
    <row r="416" s="14" customFormat="1">
      <c r="A416" s="14"/>
      <c r="B416" s="233"/>
      <c r="C416" s="234"/>
      <c r="D416" s="224" t="s">
        <v>142</v>
      </c>
      <c r="E416" s="235" t="s">
        <v>19</v>
      </c>
      <c r="F416" s="236" t="s">
        <v>643</v>
      </c>
      <c r="G416" s="234"/>
      <c r="H416" s="237">
        <v>25</v>
      </c>
      <c r="I416" s="238"/>
      <c r="J416" s="234"/>
      <c r="K416" s="234"/>
      <c r="L416" s="239"/>
      <c r="M416" s="240"/>
      <c r="N416" s="241"/>
      <c r="O416" s="241"/>
      <c r="P416" s="241"/>
      <c r="Q416" s="241"/>
      <c r="R416" s="241"/>
      <c r="S416" s="241"/>
      <c r="T416" s="242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T416" s="243" t="s">
        <v>142</v>
      </c>
      <c r="AU416" s="243" t="s">
        <v>79</v>
      </c>
      <c r="AV416" s="14" t="s">
        <v>79</v>
      </c>
      <c r="AW416" s="14" t="s">
        <v>31</v>
      </c>
      <c r="AX416" s="14" t="s">
        <v>69</v>
      </c>
      <c r="AY416" s="243" t="s">
        <v>124</v>
      </c>
    </row>
    <row r="417" s="15" customFormat="1">
      <c r="A417" s="15"/>
      <c r="B417" s="244"/>
      <c r="C417" s="245"/>
      <c r="D417" s="224" t="s">
        <v>142</v>
      </c>
      <c r="E417" s="246" t="s">
        <v>19</v>
      </c>
      <c r="F417" s="247" t="s">
        <v>150</v>
      </c>
      <c r="G417" s="245"/>
      <c r="H417" s="248">
        <v>116.95999999999999</v>
      </c>
      <c r="I417" s="249"/>
      <c r="J417" s="245"/>
      <c r="K417" s="245"/>
      <c r="L417" s="250"/>
      <c r="M417" s="251"/>
      <c r="N417" s="252"/>
      <c r="O417" s="252"/>
      <c r="P417" s="252"/>
      <c r="Q417" s="252"/>
      <c r="R417" s="252"/>
      <c r="S417" s="252"/>
      <c r="T417" s="253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T417" s="254" t="s">
        <v>142</v>
      </c>
      <c r="AU417" s="254" t="s">
        <v>79</v>
      </c>
      <c r="AV417" s="15" t="s">
        <v>132</v>
      </c>
      <c r="AW417" s="15" t="s">
        <v>31</v>
      </c>
      <c r="AX417" s="15" t="s">
        <v>77</v>
      </c>
      <c r="AY417" s="254" t="s">
        <v>124</v>
      </c>
    </row>
    <row r="418" s="2" customFormat="1" ht="24.15" customHeight="1">
      <c r="A418" s="38"/>
      <c r="B418" s="39"/>
      <c r="C418" s="255" t="s">
        <v>644</v>
      </c>
      <c r="D418" s="255" t="s">
        <v>225</v>
      </c>
      <c r="E418" s="256" t="s">
        <v>645</v>
      </c>
      <c r="F418" s="257" t="s">
        <v>646</v>
      </c>
      <c r="G418" s="258" t="s">
        <v>356</v>
      </c>
      <c r="H418" s="259">
        <v>119.29900000000001</v>
      </c>
      <c r="I418" s="260"/>
      <c r="J418" s="261">
        <f>ROUND(I418*H418,2)</f>
        <v>0</v>
      </c>
      <c r="K418" s="257" t="s">
        <v>131</v>
      </c>
      <c r="L418" s="262"/>
      <c r="M418" s="263" t="s">
        <v>19</v>
      </c>
      <c r="N418" s="264" t="s">
        <v>40</v>
      </c>
      <c r="O418" s="84"/>
      <c r="P418" s="213">
        <f>O418*H418</f>
        <v>0</v>
      </c>
      <c r="Q418" s="213">
        <v>0.012</v>
      </c>
      <c r="R418" s="213">
        <f>Q418*H418</f>
        <v>1.4315880000000001</v>
      </c>
      <c r="S418" s="213">
        <v>0</v>
      </c>
      <c r="T418" s="214">
        <f>S418*H418</f>
        <v>0</v>
      </c>
      <c r="U418" s="38"/>
      <c r="V418" s="38"/>
      <c r="W418" s="38"/>
      <c r="X418" s="38"/>
      <c r="Y418" s="38"/>
      <c r="Z418" s="38"/>
      <c r="AA418" s="38"/>
      <c r="AB418" s="38"/>
      <c r="AC418" s="38"/>
      <c r="AD418" s="38"/>
      <c r="AE418" s="38"/>
      <c r="AR418" s="215" t="s">
        <v>293</v>
      </c>
      <c r="AT418" s="215" t="s">
        <v>225</v>
      </c>
      <c r="AU418" s="215" t="s">
        <v>79</v>
      </c>
      <c r="AY418" s="17" t="s">
        <v>124</v>
      </c>
      <c r="BE418" s="216">
        <f>IF(N418="základní",J418,0)</f>
        <v>0</v>
      </c>
      <c r="BF418" s="216">
        <f>IF(N418="snížená",J418,0)</f>
        <v>0</v>
      </c>
      <c r="BG418" s="216">
        <f>IF(N418="zákl. přenesená",J418,0)</f>
        <v>0</v>
      </c>
      <c r="BH418" s="216">
        <f>IF(N418="sníž. přenesená",J418,0)</f>
        <v>0</v>
      </c>
      <c r="BI418" s="216">
        <f>IF(N418="nulová",J418,0)</f>
        <v>0</v>
      </c>
      <c r="BJ418" s="17" t="s">
        <v>77</v>
      </c>
      <c r="BK418" s="216">
        <f>ROUND(I418*H418,2)</f>
        <v>0</v>
      </c>
      <c r="BL418" s="17" t="s">
        <v>239</v>
      </c>
      <c r="BM418" s="215" t="s">
        <v>647</v>
      </c>
    </row>
    <row r="419" s="14" customFormat="1">
      <c r="A419" s="14"/>
      <c r="B419" s="233"/>
      <c r="C419" s="234"/>
      <c r="D419" s="224" t="s">
        <v>142</v>
      </c>
      <c r="E419" s="235" t="s">
        <v>19</v>
      </c>
      <c r="F419" s="236" t="s">
        <v>648</v>
      </c>
      <c r="G419" s="234"/>
      <c r="H419" s="237">
        <v>119.29900000000001</v>
      </c>
      <c r="I419" s="238"/>
      <c r="J419" s="234"/>
      <c r="K419" s="234"/>
      <c r="L419" s="239"/>
      <c r="M419" s="240"/>
      <c r="N419" s="241"/>
      <c r="O419" s="241"/>
      <c r="P419" s="241"/>
      <c r="Q419" s="241"/>
      <c r="R419" s="241"/>
      <c r="S419" s="241"/>
      <c r="T419" s="242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T419" s="243" t="s">
        <v>142</v>
      </c>
      <c r="AU419" s="243" t="s">
        <v>79</v>
      </c>
      <c r="AV419" s="14" t="s">
        <v>79</v>
      </c>
      <c r="AW419" s="14" t="s">
        <v>31</v>
      </c>
      <c r="AX419" s="14" t="s">
        <v>69</v>
      </c>
      <c r="AY419" s="243" t="s">
        <v>124</v>
      </c>
    </row>
    <row r="420" s="15" customFormat="1">
      <c r="A420" s="15"/>
      <c r="B420" s="244"/>
      <c r="C420" s="245"/>
      <c r="D420" s="224" t="s">
        <v>142</v>
      </c>
      <c r="E420" s="246" t="s">
        <v>19</v>
      </c>
      <c r="F420" s="247" t="s">
        <v>150</v>
      </c>
      <c r="G420" s="245"/>
      <c r="H420" s="248">
        <v>119.29900000000001</v>
      </c>
      <c r="I420" s="249"/>
      <c r="J420" s="245"/>
      <c r="K420" s="245"/>
      <c r="L420" s="250"/>
      <c r="M420" s="251"/>
      <c r="N420" s="252"/>
      <c r="O420" s="252"/>
      <c r="P420" s="252"/>
      <c r="Q420" s="252"/>
      <c r="R420" s="252"/>
      <c r="S420" s="252"/>
      <c r="T420" s="253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T420" s="254" t="s">
        <v>142</v>
      </c>
      <c r="AU420" s="254" t="s">
        <v>79</v>
      </c>
      <c r="AV420" s="15" t="s">
        <v>132</v>
      </c>
      <c r="AW420" s="15" t="s">
        <v>31</v>
      </c>
      <c r="AX420" s="15" t="s">
        <v>77</v>
      </c>
      <c r="AY420" s="254" t="s">
        <v>124</v>
      </c>
    </row>
    <row r="421" s="2" customFormat="1" ht="24.15" customHeight="1">
      <c r="A421" s="38"/>
      <c r="B421" s="39"/>
      <c r="C421" s="204" t="s">
        <v>649</v>
      </c>
      <c r="D421" s="204" t="s">
        <v>127</v>
      </c>
      <c r="E421" s="205" t="s">
        <v>650</v>
      </c>
      <c r="F421" s="206" t="s">
        <v>651</v>
      </c>
      <c r="G421" s="207" t="s">
        <v>206</v>
      </c>
      <c r="H421" s="208">
        <v>1.4319999999999999</v>
      </c>
      <c r="I421" s="209"/>
      <c r="J421" s="210">
        <f>ROUND(I421*H421,2)</f>
        <v>0</v>
      </c>
      <c r="K421" s="206" t="s">
        <v>131</v>
      </c>
      <c r="L421" s="44"/>
      <c r="M421" s="211" t="s">
        <v>19</v>
      </c>
      <c r="N421" s="212" t="s">
        <v>40</v>
      </c>
      <c r="O421" s="84"/>
      <c r="P421" s="213">
        <f>O421*H421</f>
        <v>0</v>
      </c>
      <c r="Q421" s="213">
        <v>0</v>
      </c>
      <c r="R421" s="213">
        <f>Q421*H421</f>
        <v>0</v>
      </c>
      <c r="S421" s="213">
        <v>0</v>
      </c>
      <c r="T421" s="214">
        <f>S421*H421</f>
        <v>0</v>
      </c>
      <c r="U421" s="38"/>
      <c r="V421" s="38"/>
      <c r="W421" s="38"/>
      <c r="X421" s="38"/>
      <c r="Y421" s="38"/>
      <c r="Z421" s="38"/>
      <c r="AA421" s="38"/>
      <c r="AB421" s="38"/>
      <c r="AC421" s="38"/>
      <c r="AD421" s="38"/>
      <c r="AE421" s="38"/>
      <c r="AR421" s="215" t="s">
        <v>239</v>
      </c>
      <c r="AT421" s="215" t="s">
        <v>127</v>
      </c>
      <c r="AU421" s="215" t="s">
        <v>79</v>
      </c>
      <c r="AY421" s="17" t="s">
        <v>124</v>
      </c>
      <c r="BE421" s="216">
        <f>IF(N421="základní",J421,0)</f>
        <v>0</v>
      </c>
      <c r="BF421" s="216">
        <f>IF(N421="snížená",J421,0)</f>
        <v>0</v>
      </c>
      <c r="BG421" s="216">
        <f>IF(N421="zákl. přenesená",J421,0)</f>
        <v>0</v>
      </c>
      <c r="BH421" s="216">
        <f>IF(N421="sníž. přenesená",J421,0)</f>
        <v>0</v>
      </c>
      <c r="BI421" s="216">
        <f>IF(N421="nulová",J421,0)</f>
        <v>0</v>
      </c>
      <c r="BJ421" s="17" t="s">
        <v>77</v>
      </c>
      <c r="BK421" s="216">
        <f>ROUND(I421*H421,2)</f>
        <v>0</v>
      </c>
      <c r="BL421" s="17" t="s">
        <v>239</v>
      </c>
      <c r="BM421" s="215" t="s">
        <v>652</v>
      </c>
    </row>
    <row r="422" s="2" customFormat="1">
      <c r="A422" s="38"/>
      <c r="B422" s="39"/>
      <c r="C422" s="40"/>
      <c r="D422" s="217" t="s">
        <v>134</v>
      </c>
      <c r="E422" s="40"/>
      <c r="F422" s="218" t="s">
        <v>653</v>
      </c>
      <c r="G422" s="40"/>
      <c r="H422" s="40"/>
      <c r="I422" s="219"/>
      <c r="J422" s="40"/>
      <c r="K422" s="40"/>
      <c r="L422" s="44"/>
      <c r="M422" s="220"/>
      <c r="N422" s="221"/>
      <c r="O422" s="84"/>
      <c r="P422" s="84"/>
      <c r="Q422" s="84"/>
      <c r="R422" s="84"/>
      <c r="S422" s="84"/>
      <c r="T422" s="85"/>
      <c r="U422" s="38"/>
      <c r="V422" s="38"/>
      <c r="W422" s="38"/>
      <c r="X422" s="38"/>
      <c r="Y422" s="38"/>
      <c r="Z422" s="38"/>
      <c r="AA422" s="38"/>
      <c r="AB422" s="38"/>
      <c r="AC422" s="38"/>
      <c r="AD422" s="38"/>
      <c r="AE422" s="38"/>
      <c r="AT422" s="17" t="s">
        <v>134</v>
      </c>
      <c r="AU422" s="17" t="s">
        <v>79</v>
      </c>
    </row>
    <row r="423" s="12" customFormat="1" ht="22.8" customHeight="1">
      <c r="A423" s="12"/>
      <c r="B423" s="188"/>
      <c r="C423" s="189"/>
      <c r="D423" s="190" t="s">
        <v>68</v>
      </c>
      <c r="E423" s="202" t="s">
        <v>654</v>
      </c>
      <c r="F423" s="202" t="s">
        <v>655</v>
      </c>
      <c r="G423" s="189"/>
      <c r="H423" s="189"/>
      <c r="I423" s="192"/>
      <c r="J423" s="203">
        <f>BK423</f>
        <v>0</v>
      </c>
      <c r="K423" s="189"/>
      <c r="L423" s="194"/>
      <c r="M423" s="195"/>
      <c r="N423" s="196"/>
      <c r="O423" s="196"/>
      <c r="P423" s="197">
        <f>SUM(P424:P431)</f>
        <v>0</v>
      </c>
      <c r="Q423" s="196"/>
      <c r="R423" s="197">
        <f>SUM(R424:R431)</f>
        <v>0.040714000000000007</v>
      </c>
      <c r="S423" s="196"/>
      <c r="T423" s="198">
        <f>SUM(T424:T431)</f>
        <v>0</v>
      </c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R423" s="199" t="s">
        <v>79</v>
      </c>
      <c r="AT423" s="200" t="s">
        <v>68</v>
      </c>
      <c r="AU423" s="200" t="s">
        <v>77</v>
      </c>
      <c r="AY423" s="199" t="s">
        <v>124</v>
      </c>
      <c r="BK423" s="201">
        <f>SUM(BK424:BK431)</f>
        <v>0</v>
      </c>
    </row>
    <row r="424" s="2" customFormat="1" ht="24.15" customHeight="1">
      <c r="A424" s="38"/>
      <c r="B424" s="39"/>
      <c r="C424" s="204" t="s">
        <v>656</v>
      </c>
      <c r="D424" s="204" t="s">
        <v>127</v>
      </c>
      <c r="E424" s="205" t="s">
        <v>657</v>
      </c>
      <c r="F424" s="206" t="s">
        <v>658</v>
      </c>
      <c r="G424" s="207" t="s">
        <v>356</v>
      </c>
      <c r="H424" s="208">
        <v>13.9</v>
      </c>
      <c r="I424" s="209"/>
      <c r="J424" s="210">
        <f>ROUND(I424*H424,2)</f>
        <v>0</v>
      </c>
      <c r="K424" s="206" t="s">
        <v>131</v>
      </c>
      <c r="L424" s="44"/>
      <c r="M424" s="211" t="s">
        <v>19</v>
      </c>
      <c r="N424" s="212" t="s">
        <v>40</v>
      </c>
      <c r="O424" s="84"/>
      <c r="P424" s="213">
        <f>O424*H424</f>
        <v>0</v>
      </c>
      <c r="Q424" s="213">
        <v>0.0028600000000000001</v>
      </c>
      <c r="R424" s="213">
        <f>Q424*H424</f>
        <v>0.039754000000000005</v>
      </c>
      <c r="S424" s="213">
        <v>0</v>
      </c>
      <c r="T424" s="214">
        <f>S424*H424</f>
        <v>0</v>
      </c>
      <c r="U424" s="38"/>
      <c r="V424" s="38"/>
      <c r="W424" s="38"/>
      <c r="X424" s="38"/>
      <c r="Y424" s="38"/>
      <c r="Z424" s="38"/>
      <c r="AA424" s="38"/>
      <c r="AB424" s="38"/>
      <c r="AC424" s="38"/>
      <c r="AD424" s="38"/>
      <c r="AE424" s="38"/>
      <c r="AR424" s="215" t="s">
        <v>239</v>
      </c>
      <c r="AT424" s="215" t="s">
        <v>127</v>
      </c>
      <c r="AU424" s="215" t="s">
        <v>79</v>
      </c>
      <c r="AY424" s="17" t="s">
        <v>124</v>
      </c>
      <c r="BE424" s="216">
        <f>IF(N424="základní",J424,0)</f>
        <v>0</v>
      </c>
      <c r="BF424" s="216">
        <f>IF(N424="snížená",J424,0)</f>
        <v>0</v>
      </c>
      <c r="BG424" s="216">
        <f>IF(N424="zákl. přenesená",J424,0)</f>
        <v>0</v>
      </c>
      <c r="BH424" s="216">
        <f>IF(N424="sníž. přenesená",J424,0)</f>
        <v>0</v>
      </c>
      <c r="BI424" s="216">
        <f>IF(N424="nulová",J424,0)</f>
        <v>0</v>
      </c>
      <c r="BJ424" s="17" t="s">
        <v>77</v>
      </c>
      <c r="BK424" s="216">
        <f>ROUND(I424*H424,2)</f>
        <v>0</v>
      </c>
      <c r="BL424" s="17" t="s">
        <v>239</v>
      </c>
      <c r="BM424" s="215" t="s">
        <v>659</v>
      </c>
    </row>
    <row r="425" s="2" customFormat="1">
      <c r="A425" s="38"/>
      <c r="B425" s="39"/>
      <c r="C425" s="40"/>
      <c r="D425" s="217" t="s">
        <v>134</v>
      </c>
      <c r="E425" s="40"/>
      <c r="F425" s="218" t="s">
        <v>660</v>
      </c>
      <c r="G425" s="40"/>
      <c r="H425" s="40"/>
      <c r="I425" s="219"/>
      <c r="J425" s="40"/>
      <c r="K425" s="40"/>
      <c r="L425" s="44"/>
      <c r="M425" s="220"/>
      <c r="N425" s="221"/>
      <c r="O425" s="84"/>
      <c r="P425" s="84"/>
      <c r="Q425" s="84"/>
      <c r="R425" s="84"/>
      <c r="S425" s="84"/>
      <c r="T425" s="85"/>
      <c r="U425" s="38"/>
      <c r="V425" s="38"/>
      <c r="W425" s="38"/>
      <c r="X425" s="38"/>
      <c r="Y425" s="38"/>
      <c r="Z425" s="38"/>
      <c r="AA425" s="38"/>
      <c r="AB425" s="38"/>
      <c r="AC425" s="38"/>
      <c r="AD425" s="38"/>
      <c r="AE425" s="38"/>
      <c r="AT425" s="17" t="s">
        <v>134</v>
      </c>
      <c r="AU425" s="17" t="s">
        <v>79</v>
      </c>
    </row>
    <row r="426" s="14" customFormat="1">
      <c r="A426" s="14"/>
      <c r="B426" s="233"/>
      <c r="C426" s="234"/>
      <c r="D426" s="224" t="s">
        <v>142</v>
      </c>
      <c r="E426" s="235" t="s">
        <v>19</v>
      </c>
      <c r="F426" s="236" t="s">
        <v>661</v>
      </c>
      <c r="G426" s="234"/>
      <c r="H426" s="237">
        <v>13.9</v>
      </c>
      <c r="I426" s="238"/>
      <c r="J426" s="234"/>
      <c r="K426" s="234"/>
      <c r="L426" s="239"/>
      <c r="M426" s="240"/>
      <c r="N426" s="241"/>
      <c r="O426" s="241"/>
      <c r="P426" s="241"/>
      <c r="Q426" s="241"/>
      <c r="R426" s="241"/>
      <c r="S426" s="241"/>
      <c r="T426" s="242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T426" s="243" t="s">
        <v>142</v>
      </c>
      <c r="AU426" s="243" t="s">
        <v>79</v>
      </c>
      <c r="AV426" s="14" t="s">
        <v>79</v>
      </c>
      <c r="AW426" s="14" t="s">
        <v>31</v>
      </c>
      <c r="AX426" s="14" t="s">
        <v>69</v>
      </c>
      <c r="AY426" s="243" t="s">
        <v>124</v>
      </c>
    </row>
    <row r="427" s="15" customFormat="1">
      <c r="A427" s="15"/>
      <c r="B427" s="244"/>
      <c r="C427" s="245"/>
      <c r="D427" s="224" t="s">
        <v>142</v>
      </c>
      <c r="E427" s="246" t="s">
        <v>19</v>
      </c>
      <c r="F427" s="247" t="s">
        <v>150</v>
      </c>
      <c r="G427" s="245"/>
      <c r="H427" s="248">
        <v>13.9</v>
      </c>
      <c r="I427" s="249"/>
      <c r="J427" s="245"/>
      <c r="K427" s="245"/>
      <c r="L427" s="250"/>
      <c r="M427" s="251"/>
      <c r="N427" s="252"/>
      <c r="O427" s="252"/>
      <c r="P427" s="252"/>
      <c r="Q427" s="252"/>
      <c r="R427" s="252"/>
      <c r="S427" s="252"/>
      <c r="T427" s="253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T427" s="254" t="s">
        <v>142</v>
      </c>
      <c r="AU427" s="254" t="s">
        <v>79</v>
      </c>
      <c r="AV427" s="15" t="s">
        <v>132</v>
      </c>
      <c r="AW427" s="15" t="s">
        <v>31</v>
      </c>
      <c r="AX427" s="15" t="s">
        <v>77</v>
      </c>
      <c r="AY427" s="254" t="s">
        <v>124</v>
      </c>
    </row>
    <row r="428" s="2" customFormat="1" ht="24.15" customHeight="1">
      <c r="A428" s="38"/>
      <c r="B428" s="39"/>
      <c r="C428" s="204" t="s">
        <v>662</v>
      </c>
      <c r="D428" s="204" t="s">
        <v>127</v>
      </c>
      <c r="E428" s="205" t="s">
        <v>663</v>
      </c>
      <c r="F428" s="206" t="s">
        <v>664</v>
      </c>
      <c r="G428" s="207" t="s">
        <v>175</v>
      </c>
      <c r="H428" s="208">
        <v>2</v>
      </c>
      <c r="I428" s="209"/>
      <c r="J428" s="210">
        <f>ROUND(I428*H428,2)</f>
        <v>0</v>
      </c>
      <c r="K428" s="206" t="s">
        <v>131</v>
      </c>
      <c r="L428" s="44"/>
      <c r="M428" s="211" t="s">
        <v>19</v>
      </c>
      <c r="N428" s="212" t="s">
        <v>40</v>
      </c>
      <c r="O428" s="84"/>
      <c r="P428" s="213">
        <f>O428*H428</f>
        <v>0</v>
      </c>
      <c r="Q428" s="213">
        <v>0.00048000000000000001</v>
      </c>
      <c r="R428" s="213">
        <f>Q428*H428</f>
        <v>0.00096000000000000002</v>
      </c>
      <c r="S428" s="213">
        <v>0</v>
      </c>
      <c r="T428" s="214">
        <f>S428*H428</f>
        <v>0</v>
      </c>
      <c r="U428" s="38"/>
      <c r="V428" s="38"/>
      <c r="W428" s="38"/>
      <c r="X428" s="38"/>
      <c r="Y428" s="38"/>
      <c r="Z428" s="38"/>
      <c r="AA428" s="38"/>
      <c r="AB428" s="38"/>
      <c r="AC428" s="38"/>
      <c r="AD428" s="38"/>
      <c r="AE428" s="38"/>
      <c r="AR428" s="215" t="s">
        <v>239</v>
      </c>
      <c r="AT428" s="215" t="s">
        <v>127</v>
      </c>
      <c r="AU428" s="215" t="s">
        <v>79</v>
      </c>
      <c r="AY428" s="17" t="s">
        <v>124</v>
      </c>
      <c r="BE428" s="216">
        <f>IF(N428="základní",J428,0)</f>
        <v>0</v>
      </c>
      <c r="BF428" s="216">
        <f>IF(N428="snížená",J428,0)</f>
        <v>0</v>
      </c>
      <c r="BG428" s="216">
        <f>IF(N428="zákl. přenesená",J428,0)</f>
        <v>0</v>
      </c>
      <c r="BH428" s="216">
        <f>IF(N428="sníž. přenesená",J428,0)</f>
        <v>0</v>
      </c>
      <c r="BI428" s="216">
        <f>IF(N428="nulová",J428,0)</f>
        <v>0</v>
      </c>
      <c r="BJ428" s="17" t="s">
        <v>77</v>
      </c>
      <c r="BK428" s="216">
        <f>ROUND(I428*H428,2)</f>
        <v>0</v>
      </c>
      <c r="BL428" s="17" t="s">
        <v>239</v>
      </c>
      <c r="BM428" s="215" t="s">
        <v>665</v>
      </c>
    </row>
    <row r="429" s="2" customFormat="1">
      <c r="A429" s="38"/>
      <c r="B429" s="39"/>
      <c r="C429" s="40"/>
      <c r="D429" s="217" t="s">
        <v>134</v>
      </c>
      <c r="E429" s="40"/>
      <c r="F429" s="218" t="s">
        <v>666</v>
      </c>
      <c r="G429" s="40"/>
      <c r="H429" s="40"/>
      <c r="I429" s="219"/>
      <c r="J429" s="40"/>
      <c r="K429" s="40"/>
      <c r="L429" s="44"/>
      <c r="M429" s="220"/>
      <c r="N429" s="221"/>
      <c r="O429" s="84"/>
      <c r="P429" s="84"/>
      <c r="Q429" s="84"/>
      <c r="R429" s="84"/>
      <c r="S429" s="84"/>
      <c r="T429" s="85"/>
      <c r="U429" s="38"/>
      <c r="V429" s="38"/>
      <c r="W429" s="38"/>
      <c r="X429" s="38"/>
      <c r="Y429" s="38"/>
      <c r="Z429" s="38"/>
      <c r="AA429" s="38"/>
      <c r="AB429" s="38"/>
      <c r="AC429" s="38"/>
      <c r="AD429" s="38"/>
      <c r="AE429" s="38"/>
      <c r="AT429" s="17" t="s">
        <v>134</v>
      </c>
      <c r="AU429" s="17" t="s">
        <v>79</v>
      </c>
    </row>
    <row r="430" s="2" customFormat="1" ht="24.15" customHeight="1">
      <c r="A430" s="38"/>
      <c r="B430" s="39"/>
      <c r="C430" s="204" t="s">
        <v>595</v>
      </c>
      <c r="D430" s="204" t="s">
        <v>127</v>
      </c>
      <c r="E430" s="205" t="s">
        <v>667</v>
      </c>
      <c r="F430" s="206" t="s">
        <v>668</v>
      </c>
      <c r="G430" s="207" t="s">
        <v>206</v>
      </c>
      <c r="H430" s="208">
        <v>0.041000000000000002</v>
      </c>
      <c r="I430" s="209"/>
      <c r="J430" s="210">
        <f>ROUND(I430*H430,2)</f>
        <v>0</v>
      </c>
      <c r="K430" s="206" t="s">
        <v>131</v>
      </c>
      <c r="L430" s="44"/>
      <c r="M430" s="211" t="s">
        <v>19</v>
      </c>
      <c r="N430" s="212" t="s">
        <v>40</v>
      </c>
      <c r="O430" s="84"/>
      <c r="P430" s="213">
        <f>O430*H430</f>
        <v>0</v>
      </c>
      <c r="Q430" s="213">
        <v>0</v>
      </c>
      <c r="R430" s="213">
        <f>Q430*H430</f>
        <v>0</v>
      </c>
      <c r="S430" s="213">
        <v>0</v>
      </c>
      <c r="T430" s="214">
        <f>S430*H430</f>
        <v>0</v>
      </c>
      <c r="U430" s="38"/>
      <c r="V430" s="38"/>
      <c r="W430" s="38"/>
      <c r="X430" s="38"/>
      <c r="Y430" s="38"/>
      <c r="Z430" s="38"/>
      <c r="AA430" s="38"/>
      <c r="AB430" s="38"/>
      <c r="AC430" s="38"/>
      <c r="AD430" s="38"/>
      <c r="AE430" s="38"/>
      <c r="AR430" s="215" t="s">
        <v>239</v>
      </c>
      <c r="AT430" s="215" t="s">
        <v>127</v>
      </c>
      <c r="AU430" s="215" t="s">
        <v>79</v>
      </c>
      <c r="AY430" s="17" t="s">
        <v>124</v>
      </c>
      <c r="BE430" s="216">
        <f>IF(N430="základní",J430,0)</f>
        <v>0</v>
      </c>
      <c r="BF430" s="216">
        <f>IF(N430="snížená",J430,0)</f>
        <v>0</v>
      </c>
      <c r="BG430" s="216">
        <f>IF(N430="zákl. přenesená",J430,0)</f>
        <v>0</v>
      </c>
      <c r="BH430" s="216">
        <f>IF(N430="sníž. přenesená",J430,0)</f>
        <v>0</v>
      </c>
      <c r="BI430" s="216">
        <f>IF(N430="nulová",J430,0)</f>
        <v>0</v>
      </c>
      <c r="BJ430" s="17" t="s">
        <v>77</v>
      </c>
      <c r="BK430" s="216">
        <f>ROUND(I430*H430,2)</f>
        <v>0</v>
      </c>
      <c r="BL430" s="17" t="s">
        <v>239</v>
      </c>
      <c r="BM430" s="215" t="s">
        <v>669</v>
      </c>
    </row>
    <row r="431" s="2" customFormat="1">
      <c r="A431" s="38"/>
      <c r="B431" s="39"/>
      <c r="C431" s="40"/>
      <c r="D431" s="217" t="s">
        <v>134</v>
      </c>
      <c r="E431" s="40"/>
      <c r="F431" s="218" t="s">
        <v>670</v>
      </c>
      <c r="G431" s="40"/>
      <c r="H431" s="40"/>
      <c r="I431" s="219"/>
      <c r="J431" s="40"/>
      <c r="K431" s="40"/>
      <c r="L431" s="44"/>
      <c r="M431" s="220"/>
      <c r="N431" s="221"/>
      <c r="O431" s="84"/>
      <c r="P431" s="84"/>
      <c r="Q431" s="84"/>
      <c r="R431" s="84"/>
      <c r="S431" s="84"/>
      <c r="T431" s="85"/>
      <c r="U431" s="38"/>
      <c r="V431" s="38"/>
      <c r="W431" s="38"/>
      <c r="X431" s="38"/>
      <c r="Y431" s="38"/>
      <c r="Z431" s="38"/>
      <c r="AA431" s="38"/>
      <c r="AB431" s="38"/>
      <c r="AC431" s="38"/>
      <c r="AD431" s="38"/>
      <c r="AE431" s="38"/>
      <c r="AT431" s="17" t="s">
        <v>134</v>
      </c>
      <c r="AU431" s="17" t="s">
        <v>79</v>
      </c>
    </row>
    <row r="432" s="12" customFormat="1" ht="22.8" customHeight="1">
      <c r="A432" s="12"/>
      <c r="B432" s="188"/>
      <c r="C432" s="189"/>
      <c r="D432" s="190" t="s">
        <v>68</v>
      </c>
      <c r="E432" s="202" t="s">
        <v>671</v>
      </c>
      <c r="F432" s="202" t="s">
        <v>672</v>
      </c>
      <c r="G432" s="189"/>
      <c r="H432" s="189"/>
      <c r="I432" s="192"/>
      <c r="J432" s="203">
        <f>BK432</f>
        <v>0</v>
      </c>
      <c r="K432" s="189"/>
      <c r="L432" s="194"/>
      <c r="M432" s="195"/>
      <c r="N432" s="196"/>
      <c r="O432" s="196"/>
      <c r="P432" s="197">
        <f>SUM(P433:P446)</f>
        <v>0</v>
      </c>
      <c r="Q432" s="196"/>
      <c r="R432" s="197">
        <f>SUM(R433:R446)</f>
        <v>5.7384299199999997</v>
      </c>
      <c r="S432" s="196"/>
      <c r="T432" s="198">
        <f>SUM(T433:T446)</f>
        <v>0</v>
      </c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R432" s="199" t="s">
        <v>79</v>
      </c>
      <c r="AT432" s="200" t="s">
        <v>68</v>
      </c>
      <c r="AU432" s="200" t="s">
        <v>77</v>
      </c>
      <c r="AY432" s="199" t="s">
        <v>124</v>
      </c>
      <c r="BK432" s="201">
        <f>SUM(BK433:BK446)</f>
        <v>0</v>
      </c>
    </row>
    <row r="433" s="2" customFormat="1" ht="24.15" customHeight="1">
      <c r="A433" s="38"/>
      <c r="B433" s="39"/>
      <c r="C433" s="204" t="s">
        <v>673</v>
      </c>
      <c r="D433" s="204" t="s">
        <v>127</v>
      </c>
      <c r="E433" s="205" t="s">
        <v>674</v>
      </c>
      <c r="F433" s="206" t="s">
        <v>675</v>
      </c>
      <c r="G433" s="207" t="s">
        <v>130</v>
      </c>
      <c r="H433" s="208">
        <v>85.343999999999994</v>
      </c>
      <c r="I433" s="209"/>
      <c r="J433" s="210">
        <f>ROUND(I433*H433,2)</f>
        <v>0</v>
      </c>
      <c r="K433" s="206" t="s">
        <v>131</v>
      </c>
      <c r="L433" s="44"/>
      <c r="M433" s="211" t="s">
        <v>19</v>
      </c>
      <c r="N433" s="212" t="s">
        <v>40</v>
      </c>
      <c r="O433" s="84"/>
      <c r="P433" s="213">
        <f>O433*H433</f>
        <v>0</v>
      </c>
      <c r="Q433" s="213">
        <v>0.066299999999999998</v>
      </c>
      <c r="R433" s="213">
        <f>Q433*H433</f>
        <v>5.6583071999999994</v>
      </c>
      <c r="S433" s="213">
        <v>0</v>
      </c>
      <c r="T433" s="214">
        <f>S433*H433</f>
        <v>0</v>
      </c>
      <c r="U433" s="38"/>
      <c r="V433" s="38"/>
      <c r="W433" s="38"/>
      <c r="X433" s="38"/>
      <c r="Y433" s="38"/>
      <c r="Z433" s="38"/>
      <c r="AA433" s="38"/>
      <c r="AB433" s="38"/>
      <c r="AC433" s="38"/>
      <c r="AD433" s="38"/>
      <c r="AE433" s="38"/>
      <c r="AR433" s="215" t="s">
        <v>239</v>
      </c>
      <c r="AT433" s="215" t="s">
        <v>127</v>
      </c>
      <c r="AU433" s="215" t="s">
        <v>79</v>
      </c>
      <c r="AY433" s="17" t="s">
        <v>124</v>
      </c>
      <c r="BE433" s="216">
        <f>IF(N433="základní",J433,0)</f>
        <v>0</v>
      </c>
      <c r="BF433" s="216">
        <f>IF(N433="snížená",J433,0)</f>
        <v>0</v>
      </c>
      <c r="BG433" s="216">
        <f>IF(N433="zákl. přenesená",J433,0)</f>
        <v>0</v>
      </c>
      <c r="BH433" s="216">
        <f>IF(N433="sníž. přenesená",J433,0)</f>
        <v>0</v>
      </c>
      <c r="BI433" s="216">
        <f>IF(N433="nulová",J433,0)</f>
        <v>0</v>
      </c>
      <c r="BJ433" s="17" t="s">
        <v>77</v>
      </c>
      <c r="BK433" s="216">
        <f>ROUND(I433*H433,2)</f>
        <v>0</v>
      </c>
      <c r="BL433" s="17" t="s">
        <v>239</v>
      </c>
      <c r="BM433" s="215" t="s">
        <v>676</v>
      </c>
    </row>
    <row r="434" s="2" customFormat="1">
      <c r="A434" s="38"/>
      <c r="B434" s="39"/>
      <c r="C434" s="40"/>
      <c r="D434" s="217" t="s">
        <v>134</v>
      </c>
      <c r="E434" s="40"/>
      <c r="F434" s="218" t="s">
        <v>677</v>
      </c>
      <c r="G434" s="40"/>
      <c r="H434" s="40"/>
      <c r="I434" s="219"/>
      <c r="J434" s="40"/>
      <c r="K434" s="40"/>
      <c r="L434" s="44"/>
      <c r="M434" s="220"/>
      <c r="N434" s="221"/>
      <c r="O434" s="84"/>
      <c r="P434" s="84"/>
      <c r="Q434" s="84"/>
      <c r="R434" s="84"/>
      <c r="S434" s="84"/>
      <c r="T434" s="85"/>
      <c r="U434" s="38"/>
      <c r="V434" s="38"/>
      <c r="W434" s="38"/>
      <c r="X434" s="38"/>
      <c r="Y434" s="38"/>
      <c r="Z434" s="38"/>
      <c r="AA434" s="38"/>
      <c r="AB434" s="38"/>
      <c r="AC434" s="38"/>
      <c r="AD434" s="38"/>
      <c r="AE434" s="38"/>
      <c r="AT434" s="17" t="s">
        <v>134</v>
      </c>
      <c r="AU434" s="17" t="s">
        <v>79</v>
      </c>
    </row>
    <row r="435" s="13" customFormat="1">
      <c r="A435" s="13"/>
      <c r="B435" s="222"/>
      <c r="C435" s="223"/>
      <c r="D435" s="224" t="s">
        <v>142</v>
      </c>
      <c r="E435" s="225" t="s">
        <v>19</v>
      </c>
      <c r="F435" s="226" t="s">
        <v>678</v>
      </c>
      <c r="G435" s="223"/>
      <c r="H435" s="225" t="s">
        <v>19</v>
      </c>
      <c r="I435" s="227"/>
      <c r="J435" s="223"/>
      <c r="K435" s="223"/>
      <c r="L435" s="228"/>
      <c r="M435" s="229"/>
      <c r="N435" s="230"/>
      <c r="O435" s="230"/>
      <c r="P435" s="230"/>
      <c r="Q435" s="230"/>
      <c r="R435" s="230"/>
      <c r="S435" s="230"/>
      <c r="T435" s="231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T435" s="232" t="s">
        <v>142</v>
      </c>
      <c r="AU435" s="232" t="s">
        <v>79</v>
      </c>
      <c r="AV435" s="13" t="s">
        <v>77</v>
      </c>
      <c r="AW435" s="13" t="s">
        <v>31</v>
      </c>
      <c r="AX435" s="13" t="s">
        <v>69</v>
      </c>
      <c r="AY435" s="232" t="s">
        <v>124</v>
      </c>
    </row>
    <row r="436" s="14" customFormat="1">
      <c r="A436" s="14"/>
      <c r="B436" s="233"/>
      <c r="C436" s="234"/>
      <c r="D436" s="224" t="s">
        <v>142</v>
      </c>
      <c r="E436" s="235" t="s">
        <v>19</v>
      </c>
      <c r="F436" s="236" t="s">
        <v>679</v>
      </c>
      <c r="G436" s="234"/>
      <c r="H436" s="237">
        <v>85.343999999999994</v>
      </c>
      <c r="I436" s="238"/>
      <c r="J436" s="234"/>
      <c r="K436" s="234"/>
      <c r="L436" s="239"/>
      <c r="M436" s="240"/>
      <c r="N436" s="241"/>
      <c r="O436" s="241"/>
      <c r="P436" s="241"/>
      <c r="Q436" s="241"/>
      <c r="R436" s="241"/>
      <c r="S436" s="241"/>
      <c r="T436" s="242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T436" s="243" t="s">
        <v>142</v>
      </c>
      <c r="AU436" s="243" t="s">
        <v>79</v>
      </c>
      <c r="AV436" s="14" t="s">
        <v>79</v>
      </c>
      <c r="AW436" s="14" t="s">
        <v>31</v>
      </c>
      <c r="AX436" s="14" t="s">
        <v>69</v>
      </c>
      <c r="AY436" s="243" t="s">
        <v>124</v>
      </c>
    </row>
    <row r="437" s="15" customFormat="1">
      <c r="A437" s="15"/>
      <c r="B437" s="244"/>
      <c r="C437" s="245"/>
      <c r="D437" s="224" t="s">
        <v>142</v>
      </c>
      <c r="E437" s="246" t="s">
        <v>19</v>
      </c>
      <c r="F437" s="247" t="s">
        <v>150</v>
      </c>
      <c r="G437" s="245"/>
      <c r="H437" s="248">
        <v>85.343999999999994</v>
      </c>
      <c r="I437" s="249"/>
      <c r="J437" s="245"/>
      <c r="K437" s="245"/>
      <c r="L437" s="250"/>
      <c r="M437" s="251"/>
      <c r="N437" s="252"/>
      <c r="O437" s="252"/>
      <c r="P437" s="252"/>
      <c r="Q437" s="252"/>
      <c r="R437" s="252"/>
      <c r="S437" s="252"/>
      <c r="T437" s="253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T437" s="254" t="s">
        <v>142</v>
      </c>
      <c r="AU437" s="254" t="s">
        <v>79</v>
      </c>
      <c r="AV437" s="15" t="s">
        <v>132</v>
      </c>
      <c r="AW437" s="15" t="s">
        <v>31</v>
      </c>
      <c r="AX437" s="15" t="s">
        <v>77</v>
      </c>
      <c r="AY437" s="254" t="s">
        <v>124</v>
      </c>
    </row>
    <row r="438" s="2" customFormat="1" ht="24.15" customHeight="1">
      <c r="A438" s="38"/>
      <c r="B438" s="39"/>
      <c r="C438" s="204" t="s">
        <v>680</v>
      </c>
      <c r="D438" s="204" t="s">
        <v>127</v>
      </c>
      <c r="E438" s="205" t="s">
        <v>681</v>
      </c>
      <c r="F438" s="206" t="s">
        <v>682</v>
      </c>
      <c r="G438" s="207" t="s">
        <v>356</v>
      </c>
      <c r="H438" s="208">
        <v>7.6200000000000001</v>
      </c>
      <c r="I438" s="209"/>
      <c r="J438" s="210">
        <f>ROUND(I438*H438,2)</f>
        <v>0</v>
      </c>
      <c r="K438" s="206" t="s">
        <v>131</v>
      </c>
      <c r="L438" s="44"/>
      <c r="M438" s="211" t="s">
        <v>19</v>
      </c>
      <c r="N438" s="212" t="s">
        <v>40</v>
      </c>
      <c r="O438" s="84"/>
      <c r="P438" s="213">
        <f>O438*H438</f>
        <v>0</v>
      </c>
      <c r="Q438" s="213">
        <v>0.0087899999999999992</v>
      </c>
      <c r="R438" s="213">
        <f>Q438*H438</f>
        <v>0.066979799999999992</v>
      </c>
      <c r="S438" s="213">
        <v>0</v>
      </c>
      <c r="T438" s="214">
        <f>S438*H438</f>
        <v>0</v>
      </c>
      <c r="U438" s="38"/>
      <c r="V438" s="38"/>
      <c r="W438" s="38"/>
      <c r="X438" s="38"/>
      <c r="Y438" s="38"/>
      <c r="Z438" s="38"/>
      <c r="AA438" s="38"/>
      <c r="AB438" s="38"/>
      <c r="AC438" s="38"/>
      <c r="AD438" s="38"/>
      <c r="AE438" s="38"/>
      <c r="AR438" s="215" t="s">
        <v>239</v>
      </c>
      <c r="AT438" s="215" t="s">
        <v>127</v>
      </c>
      <c r="AU438" s="215" t="s">
        <v>79</v>
      </c>
      <c r="AY438" s="17" t="s">
        <v>124</v>
      </c>
      <c r="BE438" s="216">
        <f>IF(N438="základní",J438,0)</f>
        <v>0</v>
      </c>
      <c r="BF438" s="216">
        <f>IF(N438="snížená",J438,0)</f>
        <v>0</v>
      </c>
      <c r="BG438" s="216">
        <f>IF(N438="zákl. přenesená",J438,0)</f>
        <v>0</v>
      </c>
      <c r="BH438" s="216">
        <f>IF(N438="sníž. přenesená",J438,0)</f>
        <v>0</v>
      </c>
      <c r="BI438" s="216">
        <f>IF(N438="nulová",J438,0)</f>
        <v>0</v>
      </c>
      <c r="BJ438" s="17" t="s">
        <v>77</v>
      </c>
      <c r="BK438" s="216">
        <f>ROUND(I438*H438,2)</f>
        <v>0</v>
      </c>
      <c r="BL438" s="17" t="s">
        <v>239</v>
      </c>
      <c r="BM438" s="215" t="s">
        <v>683</v>
      </c>
    </row>
    <row r="439" s="2" customFormat="1">
      <c r="A439" s="38"/>
      <c r="B439" s="39"/>
      <c r="C439" s="40"/>
      <c r="D439" s="217" t="s">
        <v>134</v>
      </c>
      <c r="E439" s="40"/>
      <c r="F439" s="218" t="s">
        <v>684</v>
      </c>
      <c r="G439" s="40"/>
      <c r="H439" s="40"/>
      <c r="I439" s="219"/>
      <c r="J439" s="40"/>
      <c r="K439" s="40"/>
      <c r="L439" s="44"/>
      <c r="M439" s="220"/>
      <c r="N439" s="221"/>
      <c r="O439" s="84"/>
      <c r="P439" s="84"/>
      <c r="Q439" s="84"/>
      <c r="R439" s="84"/>
      <c r="S439" s="84"/>
      <c r="T439" s="85"/>
      <c r="U439" s="38"/>
      <c r="V439" s="38"/>
      <c r="W439" s="38"/>
      <c r="X439" s="38"/>
      <c r="Y439" s="38"/>
      <c r="Z439" s="38"/>
      <c r="AA439" s="38"/>
      <c r="AB439" s="38"/>
      <c r="AC439" s="38"/>
      <c r="AD439" s="38"/>
      <c r="AE439" s="38"/>
      <c r="AT439" s="17" t="s">
        <v>134</v>
      </c>
      <c r="AU439" s="17" t="s">
        <v>79</v>
      </c>
    </row>
    <row r="440" s="2" customFormat="1" ht="33" customHeight="1">
      <c r="A440" s="38"/>
      <c r="B440" s="39"/>
      <c r="C440" s="204" t="s">
        <v>685</v>
      </c>
      <c r="D440" s="204" t="s">
        <v>127</v>
      </c>
      <c r="E440" s="205" t="s">
        <v>686</v>
      </c>
      <c r="F440" s="206" t="s">
        <v>687</v>
      </c>
      <c r="G440" s="207" t="s">
        <v>130</v>
      </c>
      <c r="H440" s="208">
        <v>85.343999999999994</v>
      </c>
      <c r="I440" s="209"/>
      <c r="J440" s="210">
        <f>ROUND(I440*H440,2)</f>
        <v>0</v>
      </c>
      <c r="K440" s="206" t="s">
        <v>131</v>
      </c>
      <c r="L440" s="44"/>
      <c r="M440" s="211" t="s">
        <v>19</v>
      </c>
      <c r="N440" s="212" t="s">
        <v>40</v>
      </c>
      <c r="O440" s="84"/>
      <c r="P440" s="213">
        <f>O440*H440</f>
        <v>0</v>
      </c>
      <c r="Q440" s="213">
        <v>0</v>
      </c>
      <c r="R440" s="213">
        <f>Q440*H440</f>
        <v>0</v>
      </c>
      <c r="S440" s="213">
        <v>0</v>
      </c>
      <c r="T440" s="214">
        <f>S440*H440</f>
        <v>0</v>
      </c>
      <c r="U440" s="38"/>
      <c r="V440" s="38"/>
      <c r="W440" s="38"/>
      <c r="X440" s="38"/>
      <c r="Y440" s="38"/>
      <c r="Z440" s="38"/>
      <c r="AA440" s="38"/>
      <c r="AB440" s="38"/>
      <c r="AC440" s="38"/>
      <c r="AD440" s="38"/>
      <c r="AE440" s="38"/>
      <c r="AR440" s="215" t="s">
        <v>239</v>
      </c>
      <c r="AT440" s="215" t="s">
        <v>127</v>
      </c>
      <c r="AU440" s="215" t="s">
        <v>79</v>
      </c>
      <c r="AY440" s="17" t="s">
        <v>124</v>
      </c>
      <c r="BE440" s="216">
        <f>IF(N440="základní",J440,0)</f>
        <v>0</v>
      </c>
      <c r="BF440" s="216">
        <f>IF(N440="snížená",J440,0)</f>
        <v>0</v>
      </c>
      <c r="BG440" s="216">
        <f>IF(N440="zákl. přenesená",J440,0)</f>
        <v>0</v>
      </c>
      <c r="BH440" s="216">
        <f>IF(N440="sníž. přenesená",J440,0)</f>
        <v>0</v>
      </c>
      <c r="BI440" s="216">
        <f>IF(N440="nulová",J440,0)</f>
        <v>0</v>
      </c>
      <c r="BJ440" s="17" t="s">
        <v>77</v>
      </c>
      <c r="BK440" s="216">
        <f>ROUND(I440*H440,2)</f>
        <v>0</v>
      </c>
      <c r="BL440" s="17" t="s">
        <v>239</v>
      </c>
      <c r="BM440" s="215" t="s">
        <v>688</v>
      </c>
    </row>
    <row r="441" s="2" customFormat="1">
      <c r="A441" s="38"/>
      <c r="B441" s="39"/>
      <c r="C441" s="40"/>
      <c r="D441" s="217" t="s">
        <v>134</v>
      </c>
      <c r="E441" s="40"/>
      <c r="F441" s="218" t="s">
        <v>689</v>
      </c>
      <c r="G441" s="40"/>
      <c r="H441" s="40"/>
      <c r="I441" s="219"/>
      <c r="J441" s="40"/>
      <c r="K441" s="40"/>
      <c r="L441" s="44"/>
      <c r="M441" s="220"/>
      <c r="N441" s="221"/>
      <c r="O441" s="84"/>
      <c r="P441" s="84"/>
      <c r="Q441" s="84"/>
      <c r="R441" s="84"/>
      <c r="S441" s="84"/>
      <c r="T441" s="85"/>
      <c r="U441" s="38"/>
      <c r="V441" s="38"/>
      <c r="W441" s="38"/>
      <c r="X441" s="38"/>
      <c r="Y441" s="38"/>
      <c r="Z441" s="38"/>
      <c r="AA441" s="38"/>
      <c r="AB441" s="38"/>
      <c r="AC441" s="38"/>
      <c r="AD441" s="38"/>
      <c r="AE441" s="38"/>
      <c r="AT441" s="17" t="s">
        <v>134</v>
      </c>
      <c r="AU441" s="17" t="s">
        <v>79</v>
      </c>
    </row>
    <row r="442" s="2" customFormat="1" ht="37.8" customHeight="1">
      <c r="A442" s="38"/>
      <c r="B442" s="39"/>
      <c r="C442" s="255" t="s">
        <v>690</v>
      </c>
      <c r="D442" s="255" t="s">
        <v>225</v>
      </c>
      <c r="E442" s="256" t="s">
        <v>691</v>
      </c>
      <c r="F442" s="257" t="s">
        <v>692</v>
      </c>
      <c r="G442" s="258" t="s">
        <v>130</v>
      </c>
      <c r="H442" s="259">
        <v>93.878</v>
      </c>
      <c r="I442" s="260"/>
      <c r="J442" s="261">
        <f>ROUND(I442*H442,2)</f>
        <v>0</v>
      </c>
      <c r="K442" s="257" t="s">
        <v>131</v>
      </c>
      <c r="L442" s="262"/>
      <c r="M442" s="263" t="s">
        <v>19</v>
      </c>
      <c r="N442" s="264" t="s">
        <v>40</v>
      </c>
      <c r="O442" s="84"/>
      <c r="P442" s="213">
        <f>O442*H442</f>
        <v>0</v>
      </c>
      <c r="Q442" s="213">
        <v>0.00013999999999999999</v>
      </c>
      <c r="R442" s="213">
        <f>Q442*H442</f>
        <v>0.013142919999999999</v>
      </c>
      <c r="S442" s="213">
        <v>0</v>
      </c>
      <c r="T442" s="214">
        <f>S442*H442</f>
        <v>0</v>
      </c>
      <c r="U442" s="38"/>
      <c r="V442" s="38"/>
      <c r="W442" s="38"/>
      <c r="X442" s="38"/>
      <c r="Y442" s="38"/>
      <c r="Z442" s="38"/>
      <c r="AA442" s="38"/>
      <c r="AB442" s="38"/>
      <c r="AC442" s="38"/>
      <c r="AD442" s="38"/>
      <c r="AE442" s="38"/>
      <c r="AR442" s="215" t="s">
        <v>293</v>
      </c>
      <c r="AT442" s="215" t="s">
        <v>225</v>
      </c>
      <c r="AU442" s="215" t="s">
        <v>79</v>
      </c>
      <c r="AY442" s="17" t="s">
        <v>124</v>
      </c>
      <c r="BE442" s="216">
        <f>IF(N442="základní",J442,0)</f>
        <v>0</v>
      </c>
      <c r="BF442" s="216">
        <f>IF(N442="snížená",J442,0)</f>
        <v>0</v>
      </c>
      <c r="BG442" s="216">
        <f>IF(N442="zákl. přenesená",J442,0)</f>
        <v>0</v>
      </c>
      <c r="BH442" s="216">
        <f>IF(N442="sníž. přenesená",J442,0)</f>
        <v>0</v>
      </c>
      <c r="BI442" s="216">
        <f>IF(N442="nulová",J442,0)</f>
        <v>0</v>
      </c>
      <c r="BJ442" s="17" t="s">
        <v>77</v>
      </c>
      <c r="BK442" s="216">
        <f>ROUND(I442*H442,2)</f>
        <v>0</v>
      </c>
      <c r="BL442" s="17" t="s">
        <v>239</v>
      </c>
      <c r="BM442" s="215" t="s">
        <v>693</v>
      </c>
    </row>
    <row r="443" s="14" customFormat="1">
      <c r="A443" s="14"/>
      <c r="B443" s="233"/>
      <c r="C443" s="234"/>
      <c r="D443" s="224" t="s">
        <v>142</v>
      </c>
      <c r="E443" s="235" t="s">
        <v>19</v>
      </c>
      <c r="F443" s="236" t="s">
        <v>694</v>
      </c>
      <c r="G443" s="234"/>
      <c r="H443" s="237">
        <v>93.878</v>
      </c>
      <c r="I443" s="238"/>
      <c r="J443" s="234"/>
      <c r="K443" s="234"/>
      <c r="L443" s="239"/>
      <c r="M443" s="240"/>
      <c r="N443" s="241"/>
      <c r="O443" s="241"/>
      <c r="P443" s="241"/>
      <c r="Q443" s="241"/>
      <c r="R443" s="241"/>
      <c r="S443" s="241"/>
      <c r="T443" s="242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T443" s="243" t="s">
        <v>142</v>
      </c>
      <c r="AU443" s="243" t="s">
        <v>79</v>
      </c>
      <c r="AV443" s="14" t="s">
        <v>79</v>
      </c>
      <c r="AW443" s="14" t="s">
        <v>31</v>
      </c>
      <c r="AX443" s="14" t="s">
        <v>69</v>
      </c>
      <c r="AY443" s="243" t="s">
        <v>124</v>
      </c>
    </row>
    <row r="444" s="15" customFormat="1">
      <c r="A444" s="15"/>
      <c r="B444" s="244"/>
      <c r="C444" s="245"/>
      <c r="D444" s="224" t="s">
        <v>142</v>
      </c>
      <c r="E444" s="246" t="s">
        <v>19</v>
      </c>
      <c r="F444" s="247" t="s">
        <v>150</v>
      </c>
      <c r="G444" s="245"/>
      <c r="H444" s="248">
        <v>93.878</v>
      </c>
      <c r="I444" s="249"/>
      <c r="J444" s="245"/>
      <c r="K444" s="245"/>
      <c r="L444" s="250"/>
      <c r="M444" s="251"/>
      <c r="N444" s="252"/>
      <c r="O444" s="252"/>
      <c r="P444" s="252"/>
      <c r="Q444" s="252"/>
      <c r="R444" s="252"/>
      <c r="S444" s="252"/>
      <c r="T444" s="253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T444" s="254" t="s">
        <v>142</v>
      </c>
      <c r="AU444" s="254" t="s">
        <v>79</v>
      </c>
      <c r="AV444" s="15" t="s">
        <v>132</v>
      </c>
      <c r="AW444" s="15" t="s">
        <v>31</v>
      </c>
      <c r="AX444" s="15" t="s">
        <v>77</v>
      </c>
      <c r="AY444" s="254" t="s">
        <v>124</v>
      </c>
    </row>
    <row r="445" s="2" customFormat="1" ht="24.15" customHeight="1">
      <c r="A445" s="38"/>
      <c r="B445" s="39"/>
      <c r="C445" s="204" t="s">
        <v>695</v>
      </c>
      <c r="D445" s="204" t="s">
        <v>127</v>
      </c>
      <c r="E445" s="205" t="s">
        <v>696</v>
      </c>
      <c r="F445" s="206" t="s">
        <v>697</v>
      </c>
      <c r="G445" s="207" t="s">
        <v>206</v>
      </c>
      <c r="H445" s="208">
        <v>5.7380000000000004</v>
      </c>
      <c r="I445" s="209"/>
      <c r="J445" s="210">
        <f>ROUND(I445*H445,2)</f>
        <v>0</v>
      </c>
      <c r="K445" s="206" t="s">
        <v>131</v>
      </c>
      <c r="L445" s="44"/>
      <c r="M445" s="211" t="s">
        <v>19</v>
      </c>
      <c r="N445" s="212" t="s">
        <v>40</v>
      </c>
      <c r="O445" s="84"/>
      <c r="P445" s="213">
        <f>O445*H445</f>
        <v>0</v>
      </c>
      <c r="Q445" s="213">
        <v>0</v>
      </c>
      <c r="R445" s="213">
        <f>Q445*H445</f>
        <v>0</v>
      </c>
      <c r="S445" s="213">
        <v>0</v>
      </c>
      <c r="T445" s="214">
        <f>S445*H445</f>
        <v>0</v>
      </c>
      <c r="U445" s="38"/>
      <c r="V445" s="38"/>
      <c r="W445" s="38"/>
      <c r="X445" s="38"/>
      <c r="Y445" s="38"/>
      <c r="Z445" s="38"/>
      <c r="AA445" s="38"/>
      <c r="AB445" s="38"/>
      <c r="AC445" s="38"/>
      <c r="AD445" s="38"/>
      <c r="AE445" s="38"/>
      <c r="AR445" s="215" t="s">
        <v>239</v>
      </c>
      <c r="AT445" s="215" t="s">
        <v>127</v>
      </c>
      <c r="AU445" s="215" t="s">
        <v>79</v>
      </c>
      <c r="AY445" s="17" t="s">
        <v>124</v>
      </c>
      <c r="BE445" s="216">
        <f>IF(N445="základní",J445,0)</f>
        <v>0</v>
      </c>
      <c r="BF445" s="216">
        <f>IF(N445="snížená",J445,0)</f>
        <v>0</v>
      </c>
      <c r="BG445" s="216">
        <f>IF(N445="zákl. přenesená",J445,0)</f>
        <v>0</v>
      </c>
      <c r="BH445" s="216">
        <f>IF(N445="sníž. přenesená",J445,0)</f>
        <v>0</v>
      </c>
      <c r="BI445" s="216">
        <f>IF(N445="nulová",J445,0)</f>
        <v>0</v>
      </c>
      <c r="BJ445" s="17" t="s">
        <v>77</v>
      </c>
      <c r="BK445" s="216">
        <f>ROUND(I445*H445,2)</f>
        <v>0</v>
      </c>
      <c r="BL445" s="17" t="s">
        <v>239</v>
      </c>
      <c r="BM445" s="215" t="s">
        <v>698</v>
      </c>
    </row>
    <row r="446" s="2" customFormat="1">
      <c r="A446" s="38"/>
      <c r="B446" s="39"/>
      <c r="C446" s="40"/>
      <c r="D446" s="217" t="s">
        <v>134</v>
      </c>
      <c r="E446" s="40"/>
      <c r="F446" s="218" t="s">
        <v>699</v>
      </c>
      <c r="G446" s="40"/>
      <c r="H446" s="40"/>
      <c r="I446" s="219"/>
      <c r="J446" s="40"/>
      <c r="K446" s="40"/>
      <c r="L446" s="44"/>
      <c r="M446" s="220"/>
      <c r="N446" s="221"/>
      <c r="O446" s="84"/>
      <c r="P446" s="84"/>
      <c r="Q446" s="84"/>
      <c r="R446" s="84"/>
      <c r="S446" s="84"/>
      <c r="T446" s="85"/>
      <c r="U446" s="38"/>
      <c r="V446" s="38"/>
      <c r="W446" s="38"/>
      <c r="X446" s="38"/>
      <c r="Y446" s="38"/>
      <c r="Z446" s="38"/>
      <c r="AA446" s="38"/>
      <c r="AB446" s="38"/>
      <c r="AC446" s="38"/>
      <c r="AD446" s="38"/>
      <c r="AE446" s="38"/>
      <c r="AT446" s="17" t="s">
        <v>134</v>
      </c>
      <c r="AU446" s="17" t="s">
        <v>79</v>
      </c>
    </row>
    <row r="447" s="12" customFormat="1" ht="22.8" customHeight="1">
      <c r="A447" s="12"/>
      <c r="B447" s="188"/>
      <c r="C447" s="189"/>
      <c r="D447" s="190" t="s">
        <v>68</v>
      </c>
      <c r="E447" s="202" t="s">
        <v>700</v>
      </c>
      <c r="F447" s="202" t="s">
        <v>701</v>
      </c>
      <c r="G447" s="189"/>
      <c r="H447" s="189"/>
      <c r="I447" s="192"/>
      <c r="J447" s="203">
        <f>BK447</f>
        <v>0</v>
      </c>
      <c r="K447" s="189"/>
      <c r="L447" s="194"/>
      <c r="M447" s="195"/>
      <c r="N447" s="196"/>
      <c r="O447" s="196"/>
      <c r="P447" s="197">
        <f>SUM(P448:P454)</f>
        <v>0</v>
      </c>
      <c r="Q447" s="196"/>
      <c r="R447" s="197">
        <f>SUM(R448:R454)</f>
        <v>0.080779999999999991</v>
      </c>
      <c r="S447" s="196"/>
      <c r="T447" s="198">
        <f>SUM(T448:T454)</f>
        <v>0</v>
      </c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R447" s="199" t="s">
        <v>79</v>
      </c>
      <c r="AT447" s="200" t="s">
        <v>68</v>
      </c>
      <c r="AU447" s="200" t="s">
        <v>77</v>
      </c>
      <c r="AY447" s="199" t="s">
        <v>124</v>
      </c>
      <c r="BK447" s="201">
        <f>SUM(BK448:BK454)</f>
        <v>0</v>
      </c>
    </row>
    <row r="448" s="2" customFormat="1" ht="21.75" customHeight="1">
      <c r="A448" s="38"/>
      <c r="B448" s="39"/>
      <c r="C448" s="204" t="s">
        <v>702</v>
      </c>
      <c r="D448" s="204" t="s">
        <v>127</v>
      </c>
      <c r="E448" s="205" t="s">
        <v>703</v>
      </c>
      <c r="F448" s="206" t="s">
        <v>704</v>
      </c>
      <c r="G448" s="207" t="s">
        <v>175</v>
      </c>
      <c r="H448" s="208">
        <v>2</v>
      </c>
      <c r="I448" s="209"/>
      <c r="J448" s="210">
        <f>ROUND(I448*H448,2)</f>
        <v>0</v>
      </c>
      <c r="K448" s="206" t="s">
        <v>131</v>
      </c>
      <c r="L448" s="44"/>
      <c r="M448" s="211" t="s">
        <v>19</v>
      </c>
      <c r="N448" s="212" t="s">
        <v>40</v>
      </c>
      <c r="O448" s="84"/>
      <c r="P448" s="213">
        <f>O448*H448</f>
        <v>0</v>
      </c>
      <c r="Q448" s="213">
        <v>0.00027</v>
      </c>
      <c r="R448" s="213">
        <f>Q448*H448</f>
        <v>0.00054000000000000001</v>
      </c>
      <c r="S448" s="213">
        <v>0</v>
      </c>
      <c r="T448" s="214">
        <f>S448*H448</f>
        <v>0</v>
      </c>
      <c r="U448" s="38"/>
      <c r="V448" s="38"/>
      <c r="W448" s="38"/>
      <c r="X448" s="38"/>
      <c r="Y448" s="38"/>
      <c r="Z448" s="38"/>
      <c r="AA448" s="38"/>
      <c r="AB448" s="38"/>
      <c r="AC448" s="38"/>
      <c r="AD448" s="38"/>
      <c r="AE448" s="38"/>
      <c r="AR448" s="215" t="s">
        <v>239</v>
      </c>
      <c r="AT448" s="215" t="s">
        <v>127</v>
      </c>
      <c r="AU448" s="215" t="s">
        <v>79</v>
      </c>
      <c r="AY448" s="17" t="s">
        <v>124</v>
      </c>
      <c r="BE448" s="216">
        <f>IF(N448="základní",J448,0)</f>
        <v>0</v>
      </c>
      <c r="BF448" s="216">
        <f>IF(N448="snížená",J448,0)</f>
        <v>0</v>
      </c>
      <c r="BG448" s="216">
        <f>IF(N448="zákl. přenesená",J448,0)</f>
        <v>0</v>
      </c>
      <c r="BH448" s="216">
        <f>IF(N448="sníž. přenesená",J448,0)</f>
        <v>0</v>
      </c>
      <c r="BI448" s="216">
        <f>IF(N448="nulová",J448,0)</f>
        <v>0</v>
      </c>
      <c r="BJ448" s="17" t="s">
        <v>77</v>
      </c>
      <c r="BK448" s="216">
        <f>ROUND(I448*H448,2)</f>
        <v>0</v>
      </c>
      <c r="BL448" s="17" t="s">
        <v>239</v>
      </c>
      <c r="BM448" s="215" t="s">
        <v>705</v>
      </c>
    </row>
    <row r="449" s="2" customFormat="1">
      <c r="A449" s="38"/>
      <c r="B449" s="39"/>
      <c r="C449" s="40"/>
      <c r="D449" s="217" t="s">
        <v>134</v>
      </c>
      <c r="E449" s="40"/>
      <c r="F449" s="218" t="s">
        <v>706</v>
      </c>
      <c r="G449" s="40"/>
      <c r="H449" s="40"/>
      <c r="I449" s="219"/>
      <c r="J449" s="40"/>
      <c r="K449" s="40"/>
      <c r="L449" s="44"/>
      <c r="M449" s="220"/>
      <c r="N449" s="221"/>
      <c r="O449" s="84"/>
      <c r="P449" s="84"/>
      <c r="Q449" s="84"/>
      <c r="R449" s="84"/>
      <c r="S449" s="84"/>
      <c r="T449" s="85"/>
      <c r="U449" s="38"/>
      <c r="V449" s="38"/>
      <c r="W449" s="38"/>
      <c r="X449" s="38"/>
      <c r="Y449" s="38"/>
      <c r="Z449" s="38"/>
      <c r="AA449" s="38"/>
      <c r="AB449" s="38"/>
      <c r="AC449" s="38"/>
      <c r="AD449" s="38"/>
      <c r="AE449" s="38"/>
      <c r="AT449" s="17" t="s">
        <v>134</v>
      </c>
      <c r="AU449" s="17" t="s">
        <v>79</v>
      </c>
    </row>
    <row r="450" s="2" customFormat="1" ht="24.15" customHeight="1">
      <c r="A450" s="38"/>
      <c r="B450" s="39"/>
      <c r="C450" s="255" t="s">
        <v>707</v>
      </c>
      <c r="D450" s="255" t="s">
        <v>225</v>
      </c>
      <c r="E450" s="256" t="s">
        <v>708</v>
      </c>
      <c r="F450" s="257" t="s">
        <v>709</v>
      </c>
      <c r="G450" s="258" t="s">
        <v>175</v>
      </c>
      <c r="H450" s="259">
        <v>2</v>
      </c>
      <c r="I450" s="260"/>
      <c r="J450" s="261">
        <f>ROUND(I450*H450,2)</f>
        <v>0</v>
      </c>
      <c r="K450" s="257" t="s">
        <v>131</v>
      </c>
      <c r="L450" s="262"/>
      <c r="M450" s="263" t="s">
        <v>19</v>
      </c>
      <c r="N450" s="264" t="s">
        <v>40</v>
      </c>
      <c r="O450" s="84"/>
      <c r="P450" s="213">
        <f>O450*H450</f>
        <v>0</v>
      </c>
      <c r="Q450" s="213">
        <v>0.035499999999999997</v>
      </c>
      <c r="R450" s="213">
        <f>Q450*H450</f>
        <v>0.070999999999999994</v>
      </c>
      <c r="S450" s="213">
        <v>0</v>
      </c>
      <c r="T450" s="214">
        <f>S450*H450</f>
        <v>0</v>
      </c>
      <c r="U450" s="38"/>
      <c r="V450" s="38"/>
      <c r="W450" s="38"/>
      <c r="X450" s="38"/>
      <c r="Y450" s="38"/>
      <c r="Z450" s="38"/>
      <c r="AA450" s="38"/>
      <c r="AB450" s="38"/>
      <c r="AC450" s="38"/>
      <c r="AD450" s="38"/>
      <c r="AE450" s="38"/>
      <c r="AR450" s="215" t="s">
        <v>293</v>
      </c>
      <c r="AT450" s="215" t="s">
        <v>225</v>
      </c>
      <c r="AU450" s="215" t="s">
        <v>79</v>
      </c>
      <c r="AY450" s="17" t="s">
        <v>124</v>
      </c>
      <c r="BE450" s="216">
        <f>IF(N450="základní",J450,0)</f>
        <v>0</v>
      </c>
      <c r="BF450" s="216">
        <f>IF(N450="snížená",J450,0)</f>
        <v>0</v>
      </c>
      <c r="BG450" s="216">
        <f>IF(N450="zákl. přenesená",J450,0)</f>
        <v>0</v>
      </c>
      <c r="BH450" s="216">
        <f>IF(N450="sníž. přenesená",J450,0)</f>
        <v>0</v>
      </c>
      <c r="BI450" s="216">
        <f>IF(N450="nulová",J450,0)</f>
        <v>0</v>
      </c>
      <c r="BJ450" s="17" t="s">
        <v>77</v>
      </c>
      <c r="BK450" s="216">
        <f>ROUND(I450*H450,2)</f>
        <v>0</v>
      </c>
      <c r="BL450" s="17" t="s">
        <v>239</v>
      </c>
      <c r="BM450" s="215" t="s">
        <v>710</v>
      </c>
    </row>
    <row r="451" s="2" customFormat="1" ht="16.5" customHeight="1">
      <c r="A451" s="38"/>
      <c r="B451" s="39"/>
      <c r="C451" s="255" t="s">
        <v>711</v>
      </c>
      <c r="D451" s="255" t="s">
        <v>225</v>
      </c>
      <c r="E451" s="256" t="s">
        <v>712</v>
      </c>
      <c r="F451" s="257" t="s">
        <v>713</v>
      </c>
      <c r="G451" s="258" t="s">
        <v>175</v>
      </c>
      <c r="H451" s="259">
        <v>2</v>
      </c>
      <c r="I451" s="260"/>
      <c r="J451" s="261">
        <f>ROUND(I451*H451,2)</f>
        <v>0</v>
      </c>
      <c r="K451" s="257" t="s">
        <v>131</v>
      </c>
      <c r="L451" s="262"/>
      <c r="M451" s="263" t="s">
        <v>19</v>
      </c>
      <c r="N451" s="264" t="s">
        <v>40</v>
      </c>
      <c r="O451" s="84"/>
      <c r="P451" s="213">
        <f>O451*H451</f>
        <v>0</v>
      </c>
      <c r="Q451" s="213">
        <v>0.0038</v>
      </c>
      <c r="R451" s="213">
        <f>Q451*H451</f>
        <v>0.0076</v>
      </c>
      <c r="S451" s="213">
        <v>0</v>
      </c>
      <c r="T451" s="214">
        <f>S451*H451</f>
        <v>0</v>
      </c>
      <c r="U451" s="38"/>
      <c r="V451" s="38"/>
      <c r="W451" s="38"/>
      <c r="X451" s="38"/>
      <c r="Y451" s="38"/>
      <c r="Z451" s="38"/>
      <c r="AA451" s="38"/>
      <c r="AB451" s="38"/>
      <c r="AC451" s="38"/>
      <c r="AD451" s="38"/>
      <c r="AE451" s="38"/>
      <c r="AR451" s="215" t="s">
        <v>293</v>
      </c>
      <c r="AT451" s="215" t="s">
        <v>225</v>
      </c>
      <c r="AU451" s="215" t="s">
        <v>79</v>
      </c>
      <c r="AY451" s="17" t="s">
        <v>124</v>
      </c>
      <c r="BE451" s="216">
        <f>IF(N451="základní",J451,0)</f>
        <v>0</v>
      </c>
      <c r="BF451" s="216">
        <f>IF(N451="snížená",J451,0)</f>
        <v>0</v>
      </c>
      <c r="BG451" s="216">
        <f>IF(N451="zákl. přenesená",J451,0)</f>
        <v>0</v>
      </c>
      <c r="BH451" s="216">
        <f>IF(N451="sníž. přenesená",J451,0)</f>
        <v>0</v>
      </c>
      <c r="BI451" s="216">
        <f>IF(N451="nulová",J451,0)</f>
        <v>0</v>
      </c>
      <c r="BJ451" s="17" t="s">
        <v>77</v>
      </c>
      <c r="BK451" s="216">
        <f>ROUND(I451*H451,2)</f>
        <v>0</v>
      </c>
      <c r="BL451" s="17" t="s">
        <v>239</v>
      </c>
      <c r="BM451" s="215" t="s">
        <v>714</v>
      </c>
    </row>
    <row r="452" s="2" customFormat="1" ht="21.75" customHeight="1">
      <c r="A452" s="38"/>
      <c r="B452" s="39"/>
      <c r="C452" s="255" t="s">
        <v>715</v>
      </c>
      <c r="D452" s="255" t="s">
        <v>225</v>
      </c>
      <c r="E452" s="256" t="s">
        <v>716</v>
      </c>
      <c r="F452" s="257" t="s">
        <v>717</v>
      </c>
      <c r="G452" s="258" t="s">
        <v>175</v>
      </c>
      <c r="H452" s="259">
        <v>2</v>
      </c>
      <c r="I452" s="260"/>
      <c r="J452" s="261">
        <f>ROUND(I452*H452,2)</f>
        <v>0</v>
      </c>
      <c r="K452" s="257" t="s">
        <v>131</v>
      </c>
      <c r="L452" s="262"/>
      <c r="M452" s="263" t="s">
        <v>19</v>
      </c>
      <c r="N452" s="264" t="s">
        <v>40</v>
      </c>
      <c r="O452" s="84"/>
      <c r="P452" s="213">
        <f>O452*H452</f>
        <v>0</v>
      </c>
      <c r="Q452" s="213">
        <v>0.00081999999999999998</v>
      </c>
      <c r="R452" s="213">
        <f>Q452*H452</f>
        <v>0.00164</v>
      </c>
      <c r="S452" s="213">
        <v>0</v>
      </c>
      <c r="T452" s="214">
        <f>S452*H452</f>
        <v>0</v>
      </c>
      <c r="U452" s="38"/>
      <c r="V452" s="38"/>
      <c r="W452" s="38"/>
      <c r="X452" s="38"/>
      <c r="Y452" s="38"/>
      <c r="Z452" s="38"/>
      <c r="AA452" s="38"/>
      <c r="AB452" s="38"/>
      <c r="AC452" s="38"/>
      <c r="AD452" s="38"/>
      <c r="AE452" s="38"/>
      <c r="AR452" s="215" t="s">
        <v>293</v>
      </c>
      <c r="AT452" s="215" t="s">
        <v>225</v>
      </c>
      <c r="AU452" s="215" t="s">
        <v>79</v>
      </c>
      <c r="AY452" s="17" t="s">
        <v>124</v>
      </c>
      <c r="BE452" s="216">
        <f>IF(N452="základní",J452,0)</f>
        <v>0</v>
      </c>
      <c r="BF452" s="216">
        <f>IF(N452="snížená",J452,0)</f>
        <v>0</v>
      </c>
      <c r="BG452" s="216">
        <f>IF(N452="zákl. přenesená",J452,0)</f>
        <v>0</v>
      </c>
      <c r="BH452" s="216">
        <f>IF(N452="sníž. přenesená",J452,0)</f>
        <v>0</v>
      </c>
      <c r="BI452" s="216">
        <f>IF(N452="nulová",J452,0)</f>
        <v>0</v>
      </c>
      <c r="BJ452" s="17" t="s">
        <v>77</v>
      </c>
      <c r="BK452" s="216">
        <f>ROUND(I452*H452,2)</f>
        <v>0</v>
      </c>
      <c r="BL452" s="17" t="s">
        <v>239</v>
      </c>
      <c r="BM452" s="215" t="s">
        <v>718</v>
      </c>
    </row>
    <row r="453" s="2" customFormat="1" ht="24.15" customHeight="1">
      <c r="A453" s="38"/>
      <c r="B453" s="39"/>
      <c r="C453" s="204" t="s">
        <v>719</v>
      </c>
      <c r="D453" s="204" t="s">
        <v>127</v>
      </c>
      <c r="E453" s="205" t="s">
        <v>720</v>
      </c>
      <c r="F453" s="206" t="s">
        <v>721</v>
      </c>
      <c r="G453" s="207" t="s">
        <v>206</v>
      </c>
      <c r="H453" s="208">
        <v>0.081000000000000003</v>
      </c>
      <c r="I453" s="209"/>
      <c r="J453" s="210">
        <f>ROUND(I453*H453,2)</f>
        <v>0</v>
      </c>
      <c r="K453" s="206" t="s">
        <v>131</v>
      </c>
      <c r="L453" s="44"/>
      <c r="M453" s="211" t="s">
        <v>19</v>
      </c>
      <c r="N453" s="212" t="s">
        <v>40</v>
      </c>
      <c r="O453" s="84"/>
      <c r="P453" s="213">
        <f>O453*H453</f>
        <v>0</v>
      </c>
      <c r="Q453" s="213">
        <v>0</v>
      </c>
      <c r="R453" s="213">
        <f>Q453*H453</f>
        <v>0</v>
      </c>
      <c r="S453" s="213">
        <v>0</v>
      </c>
      <c r="T453" s="214">
        <f>S453*H453</f>
        <v>0</v>
      </c>
      <c r="U453" s="38"/>
      <c r="V453" s="38"/>
      <c r="W453" s="38"/>
      <c r="X453" s="38"/>
      <c r="Y453" s="38"/>
      <c r="Z453" s="38"/>
      <c r="AA453" s="38"/>
      <c r="AB453" s="38"/>
      <c r="AC453" s="38"/>
      <c r="AD453" s="38"/>
      <c r="AE453" s="38"/>
      <c r="AR453" s="215" t="s">
        <v>239</v>
      </c>
      <c r="AT453" s="215" t="s">
        <v>127</v>
      </c>
      <c r="AU453" s="215" t="s">
        <v>79</v>
      </c>
      <c r="AY453" s="17" t="s">
        <v>124</v>
      </c>
      <c r="BE453" s="216">
        <f>IF(N453="základní",J453,0)</f>
        <v>0</v>
      </c>
      <c r="BF453" s="216">
        <f>IF(N453="snížená",J453,0)</f>
        <v>0</v>
      </c>
      <c r="BG453" s="216">
        <f>IF(N453="zákl. přenesená",J453,0)</f>
        <v>0</v>
      </c>
      <c r="BH453" s="216">
        <f>IF(N453="sníž. přenesená",J453,0)</f>
        <v>0</v>
      </c>
      <c r="BI453" s="216">
        <f>IF(N453="nulová",J453,0)</f>
        <v>0</v>
      </c>
      <c r="BJ453" s="17" t="s">
        <v>77</v>
      </c>
      <c r="BK453" s="216">
        <f>ROUND(I453*H453,2)</f>
        <v>0</v>
      </c>
      <c r="BL453" s="17" t="s">
        <v>239</v>
      </c>
      <c r="BM453" s="215" t="s">
        <v>722</v>
      </c>
    </row>
    <row r="454" s="2" customFormat="1">
      <c r="A454" s="38"/>
      <c r="B454" s="39"/>
      <c r="C454" s="40"/>
      <c r="D454" s="217" t="s">
        <v>134</v>
      </c>
      <c r="E454" s="40"/>
      <c r="F454" s="218" t="s">
        <v>723</v>
      </c>
      <c r="G454" s="40"/>
      <c r="H454" s="40"/>
      <c r="I454" s="219"/>
      <c r="J454" s="40"/>
      <c r="K454" s="40"/>
      <c r="L454" s="44"/>
      <c r="M454" s="220"/>
      <c r="N454" s="221"/>
      <c r="O454" s="84"/>
      <c r="P454" s="84"/>
      <c r="Q454" s="84"/>
      <c r="R454" s="84"/>
      <c r="S454" s="84"/>
      <c r="T454" s="85"/>
      <c r="U454" s="38"/>
      <c r="V454" s="38"/>
      <c r="W454" s="38"/>
      <c r="X454" s="38"/>
      <c r="Y454" s="38"/>
      <c r="Z454" s="38"/>
      <c r="AA454" s="38"/>
      <c r="AB454" s="38"/>
      <c r="AC454" s="38"/>
      <c r="AD454" s="38"/>
      <c r="AE454" s="38"/>
      <c r="AT454" s="17" t="s">
        <v>134</v>
      </c>
      <c r="AU454" s="17" t="s">
        <v>79</v>
      </c>
    </row>
    <row r="455" s="12" customFormat="1" ht="25.92" customHeight="1">
      <c r="A455" s="12"/>
      <c r="B455" s="188"/>
      <c r="C455" s="189"/>
      <c r="D455" s="190" t="s">
        <v>68</v>
      </c>
      <c r="E455" s="191" t="s">
        <v>225</v>
      </c>
      <c r="F455" s="191" t="s">
        <v>724</v>
      </c>
      <c r="G455" s="189"/>
      <c r="H455" s="189"/>
      <c r="I455" s="192"/>
      <c r="J455" s="193">
        <f>BK455</f>
        <v>0</v>
      </c>
      <c r="K455" s="189"/>
      <c r="L455" s="194"/>
      <c r="M455" s="195"/>
      <c r="N455" s="196"/>
      <c r="O455" s="196"/>
      <c r="P455" s="197">
        <v>0</v>
      </c>
      <c r="Q455" s="196"/>
      <c r="R455" s="197">
        <v>0</v>
      </c>
      <c r="S455" s="196"/>
      <c r="T455" s="198">
        <v>0</v>
      </c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R455" s="199" t="s">
        <v>166</v>
      </c>
      <c r="AT455" s="200" t="s">
        <v>68</v>
      </c>
      <c r="AU455" s="200" t="s">
        <v>69</v>
      </c>
      <c r="AY455" s="199" t="s">
        <v>124</v>
      </c>
      <c r="BK455" s="201">
        <v>0</v>
      </c>
    </row>
    <row r="456" s="12" customFormat="1" ht="25.92" customHeight="1">
      <c r="A456" s="12"/>
      <c r="B456" s="188"/>
      <c r="C456" s="189"/>
      <c r="D456" s="190" t="s">
        <v>68</v>
      </c>
      <c r="E456" s="191" t="s">
        <v>725</v>
      </c>
      <c r="F456" s="191" t="s">
        <v>726</v>
      </c>
      <c r="G456" s="189"/>
      <c r="H456" s="189"/>
      <c r="I456" s="192"/>
      <c r="J456" s="193">
        <f>BK456</f>
        <v>0</v>
      </c>
      <c r="K456" s="189"/>
      <c r="L456" s="194"/>
      <c r="M456" s="195"/>
      <c r="N456" s="196"/>
      <c r="O456" s="196"/>
      <c r="P456" s="197">
        <f>SUM(P457:P466)</f>
        <v>0</v>
      </c>
      <c r="Q456" s="196"/>
      <c r="R456" s="197">
        <f>SUM(R457:R466)</f>
        <v>0</v>
      </c>
      <c r="S456" s="196"/>
      <c r="T456" s="198">
        <f>SUM(T457:T466)</f>
        <v>0</v>
      </c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R456" s="199" t="s">
        <v>132</v>
      </c>
      <c r="AT456" s="200" t="s">
        <v>68</v>
      </c>
      <c r="AU456" s="200" t="s">
        <v>69</v>
      </c>
      <c r="AY456" s="199" t="s">
        <v>124</v>
      </c>
      <c r="BK456" s="201">
        <f>SUM(BK457:BK466)</f>
        <v>0</v>
      </c>
    </row>
    <row r="457" s="2" customFormat="1" ht="24.15" customHeight="1">
      <c r="A457" s="38"/>
      <c r="B457" s="39"/>
      <c r="C457" s="204" t="s">
        <v>727</v>
      </c>
      <c r="D457" s="204" t="s">
        <v>127</v>
      </c>
      <c r="E457" s="205" t="s">
        <v>728</v>
      </c>
      <c r="F457" s="206" t="s">
        <v>729</v>
      </c>
      <c r="G457" s="207" t="s">
        <v>139</v>
      </c>
      <c r="H457" s="208">
        <v>10</v>
      </c>
      <c r="I457" s="209"/>
      <c r="J457" s="210">
        <f>ROUND(I457*H457,2)</f>
        <v>0</v>
      </c>
      <c r="K457" s="206" t="s">
        <v>131</v>
      </c>
      <c r="L457" s="44"/>
      <c r="M457" s="211" t="s">
        <v>19</v>
      </c>
      <c r="N457" s="212" t="s">
        <v>40</v>
      </c>
      <c r="O457" s="84"/>
      <c r="P457" s="213">
        <f>O457*H457</f>
        <v>0</v>
      </c>
      <c r="Q457" s="213">
        <v>0</v>
      </c>
      <c r="R457" s="213">
        <f>Q457*H457</f>
        <v>0</v>
      </c>
      <c r="S457" s="213">
        <v>0</v>
      </c>
      <c r="T457" s="214">
        <f>S457*H457</f>
        <v>0</v>
      </c>
      <c r="U457" s="38"/>
      <c r="V457" s="38"/>
      <c r="W457" s="38"/>
      <c r="X457" s="38"/>
      <c r="Y457" s="38"/>
      <c r="Z457" s="38"/>
      <c r="AA457" s="38"/>
      <c r="AB457" s="38"/>
      <c r="AC457" s="38"/>
      <c r="AD457" s="38"/>
      <c r="AE457" s="38"/>
      <c r="AR457" s="215" t="s">
        <v>730</v>
      </c>
      <c r="AT457" s="215" t="s">
        <v>127</v>
      </c>
      <c r="AU457" s="215" t="s">
        <v>77</v>
      </c>
      <c r="AY457" s="17" t="s">
        <v>124</v>
      </c>
      <c r="BE457" s="216">
        <f>IF(N457="základní",J457,0)</f>
        <v>0</v>
      </c>
      <c r="BF457" s="216">
        <f>IF(N457="snížená",J457,0)</f>
        <v>0</v>
      </c>
      <c r="BG457" s="216">
        <f>IF(N457="zákl. přenesená",J457,0)</f>
        <v>0</v>
      </c>
      <c r="BH457" s="216">
        <f>IF(N457="sníž. přenesená",J457,0)</f>
        <v>0</v>
      </c>
      <c r="BI457" s="216">
        <f>IF(N457="nulová",J457,0)</f>
        <v>0</v>
      </c>
      <c r="BJ457" s="17" t="s">
        <v>77</v>
      </c>
      <c r="BK457" s="216">
        <f>ROUND(I457*H457,2)</f>
        <v>0</v>
      </c>
      <c r="BL457" s="17" t="s">
        <v>730</v>
      </c>
      <c r="BM457" s="215" t="s">
        <v>731</v>
      </c>
    </row>
    <row r="458" s="2" customFormat="1">
      <c r="A458" s="38"/>
      <c r="B458" s="39"/>
      <c r="C458" s="40"/>
      <c r="D458" s="217" t="s">
        <v>134</v>
      </c>
      <c r="E458" s="40"/>
      <c r="F458" s="218" t="s">
        <v>732</v>
      </c>
      <c r="G458" s="40"/>
      <c r="H458" s="40"/>
      <c r="I458" s="219"/>
      <c r="J458" s="40"/>
      <c r="K458" s="40"/>
      <c r="L458" s="44"/>
      <c r="M458" s="220"/>
      <c r="N458" s="221"/>
      <c r="O458" s="84"/>
      <c r="P458" s="84"/>
      <c r="Q458" s="84"/>
      <c r="R458" s="84"/>
      <c r="S458" s="84"/>
      <c r="T458" s="85"/>
      <c r="U458" s="38"/>
      <c r="V458" s="38"/>
      <c r="W458" s="38"/>
      <c r="X458" s="38"/>
      <c r="Y458" s="38"/>
      <c r="Z458" s="38"/>
      <c r="AA458" s="38"/>
      <c r="AB458" s="38"/>
      <c r="AC458" s="38"/>
      <c r="AD458" s="38"/>
      <c r="AE458" s="38"/>
      <c r="AT458" s="17" t="s">
        <v>134</v>
      </c>
      <c r="AU458" s="17" t="s">
        <v>77</v>
      </c>
    </row>
    <row r="459" s="13" customFormat="1">
      <c r="A459" s="13"/>
      <c r="B459" s="222"/>
      <c r="C459" s="223"/>
      <c r="D459" s="224" t="s">
        <v>142</v>
      </c>
      <c r="E459" s="225" t="s">
        <v>19</v>
      </c>
      <c r="F459" s="226" t="s">
        <v>733</v>
      </c>
      <c r="G459" s="223"/>
      <c r="H459" s="225" t="s">
        <v>19</v>
      </c>
      <c r="I459" s="227"/>
      <c r="J459" s="223"/>
      <c r="K459" s="223"/>
      <c r="L459" s="228"/>
      <c r="M459" s="229"/>
      <c r="N459" s="230"/>
      <c r="O459" s="230"/>
      <c r="P459" s="230"/>
      <c r="Q459" s="230"/>
      <c r="R459" s="230"/>
      <c r="S459" s="230"/>
      <c r="T459" s="231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T459" s="232" t="s">
        <v>142</v>
      </c>
      <c r="AU459" s="232" t="s">
        <v>77</v>
      </c>
      <c r="AV459" s="13" t="s">
        <v>77</v>
      </c>
      <c r="AW459" s="13" t="s">
        <v>31</v>
      </c>
      <c r="AX459" s="13" t="s">
        <v>69</v>
      </c>
      <c r="AY459" s="232" t="s">
        <v>124</v>
      </c>
    </row>
    <row r="460" s="14" customFormat="1">
      <c r="A460" s="14"/>
      <c r="B460" s="233"/>
      <c r="C460" s="234"/>
      <c r="D460" s="224" t="s">
        <v>142</v>
      </c>
      <c r="E460" s="235" t="s">
        <v>19</v>
      </c>
      <c r="F460" s="236" t="s">
        <v>182</v>
      </c>
      <c r="G460" s="234"/>
      <c r="H460" s="237">
        <v>10</v>
      </c>
      <c r="I460" s="238"/>
      <c r="J460" s="234"/>
      <c r="K460" s="234"/>
      <c r="L460" s="239"/>
      <c r="M460" s="240"/>
      <c r="N460" s="241"/>
      <c r="O460" s="241"/>
      <c r="P460" s="241"/>
      <c r="Q460" s="241"/>
      <c r="R460" s="241"/>
      <c r="S460" s="241"/>
      <c r="T460" s="242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T460" s="243" t="s">
        <v>142</v>
      </c>
      <c r="AU460" s="243" t="s">
        <v>77</v>
      </c>
      <c r="AV460" s="14" t="s">
        <v>79</v>
      </c>
      <c r="AW460" s="14" t="s">
        <v>31</v>
      </c>
      <c r="AX460" s="14" t="s">
        <v>77</v>
      </c>
      <c r="AY460" s="243" t="s">
        <v>124</v>
      </c>
    </row>
    <row r="461" s="2" customFormat="1" ht="24.15" customHeight="1">
      <c r="A461" s="38"/>
      <c r="B461" s="39"/>
      <c r="C461" s="204" t="s">
        <v>734</v>
      </c>
      <c r="D461" s="204" t="s">
        <v>127</v>
      </c>
      <c r="E461" s="205" t="s">
        <v>735</v>
      </c>
      <c r="F461" s="206" t="s">
        <v>736</v>
      </c>
      <c r="G461" s="207" t="s">
        <v>139</v>
      </c>
      <c r="H461" s="208">
        <v>5</v>
      </c>
      <c r="I461" s="209"/>
      <c r="J461" s="210">
        <f>ROUND(I461*H461,2)</f>
        <v>0</v>
      </c>
      <c r="K461" s="206" t="s">
        <v>131</v>
      </c>
      <c r="L461" s="44"/>
      <c r="M461" s="211" t="s">
        <v>19</v>
      </c>
      <c r="N461" s="212" t="s">
        <v>40</v>
      </c>
      <c r="O461" s="84"/>
      <c r="P461" s="213">
        <f>O461*H461</f>
        <v>0</v>
      </c>
      <c r="Q461" s="213">
        <v>0</v>
      </c>
      <c r="R461" s="213">
        <f>Q461*H461</f>
        <v>0</v>
      </c>
      <c r="S461" s="213">
        <v>0</v>
      </c>
      <c r="T461" s="214">
        <f>S461*H461</f>
        <v>0</v>
      </c>
      <c r="U461" s="38"/>
      <c r="V461" s="38"/>
      <c r="W461" s="38"/>
      <c r="X461" s="38"/>
      <c r="Y461" s="38"/>
      <c r="Z461" s="38"/>
      <c r="AA461" s="38"/>
      <c r="AB461" s="38"/>
      <c r="AC461" s="38"/>
      <c r="AD461" s="38"/>
      <c r="AE461" s="38"/>
      <c r="AR461" s="215" t="s">
        <v>730</v>
      </c>
      <c r="AT461" s="215" t="s">
        <v>127</v>
      </c>
      <c r="AU461" s="215" t="s">
        <v>77</v>
      </c>
      <c r="AY461" s="17" t="s">
        <v>124</v>
      </c>
      <c r="BE461" s="216">
        <f>IF(N461="základní",J461,0)</f>
        <v>0</v>
      </c>
      <c r="BF461" s="216">
        <f>IF(N461="snížená",J461,0)</f>
        <v>0</v>
      </c>
      <c r="BG461" s="216">
        <f>IF(N461="zákl. přenesená",J461,0)</f>
        <v>0</v>
      </c>
      <c r="BH461" s="216">
        <f>IF(N461="sníž. přenesená",J461,0)</f>
        <v>0</v>
      </c>
      <c r="BI461" s="216">
        <f>IF(N461="nulová",J461,0)</f>
        <v>0</v>
      </c>
      <c r="BJ461" s="17" t="s">
        <v>77</v>
      </c>
      <c r="BK461" s="216">
        <f>ROUND(I461*H461,2)</f>
        <v>0</v>
      </c>
      <c r="BL461" s="17" t="s">
        <v>730</v>
      </c>
      <c r="BM461" s="215" t="s">
        <v>737</v>
      </c>
    </row>
    <row r="462" s="2" customFormat="1">
      <c r="A462" s="38"/>
      <c r="B462" s="39"/>
      <c r="C462" s="40"/>
      <c r="D462" s="217" t="s">
        <v>134</v>
      </c>
      <c r="E462" s="40"/>
      <c r="F462" s="218" t="s">
        <v>738</v>
      </c>
      <c r="G462" s="40"/>
      <c r="H462" s="40"/>
      <c r="I462" s="219"/>
      <c r="J462" s="40"/>
      <c r="K462" s="40"/>
      <c r="L462" s="44"/>
      <c r="M462" s="220"/>
      <c r="N462" s="221"/>
      <c r="O462" s="84"/>
      <c r="P462" s="84"/>
      <c r="Q462" s="84"/>
      <c r="R462" s="84"/>
      <c r="S462" s="84"/>
      <c r="T462" s="85"/>
      <c r="U462" s="38"/>
      <c r="V462" s="38"/>
      <c r="W462" s="38"/>
      <c r="X462" s="38"/>
      <c r="Y462" s="38"/>
      <c r="Z462" s="38"/>
      <c r="AA462" s="38"/>
      <c r="AB462" s="38"/>
      <c r="AC462" s="38"/>
      <c r="AD462" s="38"/>
      <c r="AE462" s="38"/>
      <c r="AT462" s="17" t="s">
        <v>134</v>
      </c>
      <c r="AU462" s="17" t="s">
        <v>77</v>
      </c>
    </row>
    <row r="463" s="13" customFormat="1">
      <c r="A463" s="13"/>
      <c r="B463" s="222"/>
      <c r="C463" s="223"/>
      <c r="D463" s="224" t="s">
        <v>142</v>
      </c>
      <c r="E463" s="225" t="s">
        <v>19</v>
      </c>
      <c r="F463" s="226" t="s">
        <v>739</v>
      </c>
      <c r="G463" s="223"/>
      <c r="H463" s="225" t="s">
        <v>19</v>
      </c>
      <c r="I463" s="227"/>
      <c r="J463" s="223"/>
      <c r="K463" s="223"/>
      <c r="L463" s="228"/>
      <c r="M463" s="229"/>
      <c r="N463" s="230"/>
      <c r="O463" s="230"/>
      <c r="P463" s="230"/>
      <c r="Q463" s="230"/>
      <c r="R463" s="230"/>
      <c r="S463" s="230"/>
      <c r="T463" s="231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T463" s="232" t="s">
        <v>142</v>
      </c>
      <c r="AU463" s="232" t="s">
        <v>77</v>
      </c>
      <c r="AV463" s="13" t="s">
        <v>77</v>
      </c>
      <c r="AW463" s="13" t="s">
        <v>31</v>
      </c>
      <c r="AX463" s="13" t="s">
        <v>69</v>
      </c>
      <c r="AY463" s="232" t="s">
        <v>124</v>
      </c>
    </row>
    <row r="464" s="14" customFormat="1">
      <c r="A464" s="14"/>
      <c r="B464" s="233"/>
      <c r="C464" s="234"/>
      <c r="D464" s="224" t="s">
        <v>142</v>
      </c>
      <c r="E464" s="235" t="s">
        <v>19</v>
      </c>
      <c r="F464" s="236" t="s">
        <v>144</v>
      </c>
      <c r="G464" s="234"/>
      <c r="H464" s="237">
        <v>5</v>
      </c>
      <c r="I464" s="238"/>
      <c r="J464" s="234"/>
      <c r="K464" s="234"/>
      <c r="L464" s="239"/>
      <c r="M464" s="240"/>
      <c r="N464" s="241"/>
      <c r="O464" s="241"/>
      <c r="P464" s="241"/>
      <c r="Q464" s="241"/>
      <c r="R464" s="241"/>
      <c r="S464" s="241"/>
      <c r="T464" s="242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T464" s="243" t="s">
        <v>142</v>
      </c>
      <c r="AU464" s="243" t="s">
        <v>77</v>
      </c>
      <c r="AV464" s="14" t="s">
        <v>79</v>
      </c>
      <c r="AW464" s="14" t="s">
        <v>31</v>
      </c>
      <c r="AX464" s="14" t="s">
        <v>77</v>
      </c>
      <c r="AY464" s="243" t="s">
        <v>124</v>
      </c>
    </row>
    <row r="465" s="2" customFormat="1" ht="16.5" customHeight="1">
      <c r="A465" s="38"/>
      <c r="B465" s="39"/>
      <c r="C465" s="204" t="s">
        <v>740</v>
      </c>
      <c r="D465" s="204" t="s">
        <v>127</v>
      </c>
      <c r="E465" s="205" t="s">
        <v>741</v>
      </c>
      <c r="F465" s="206" t="s">
        <v>742</v>
      </c>
      <c r="G465" s="207" t="s">
        <v>139</v>
      </c>
      <c r="H465" s="208">
        <v>20</v>
      </c>
      <c r="I465" s="209"/>
      <c r="J465" s="210">
        <f>ROUND(I465*H465,2)</f>
        <v>0</v>
      </c>
      <c r="K465" s="206" t="s">
        <v>131</v>
      </c>
      <c r="L465" s="44"/>
      <c r="M465" s="211" t="s">
        <v>19</v>
      </c>
      <c r="N465" s="212" t="s">
        <v>40</v>
      </c>
      <c r="O465" s="84"/>
      <c r="P465" s="213">
        <f>O465*H465</f>
        <v>0</v>
      </c>
      <c r="Q465" s="213">
        <v>0</v>
      </c>
      <c r="R465" s="213">
        <f>Q465*H465</f>
        <v>0</v>
      </c>
      <c r="S465" s="213">
        <v>0</v>
      </c>
      <c r="T465" s="214">
        <f>S465*H465</f>
        <v>0</v>
      </c>
      <c r="U465" s="38"/>
      <c r="V465" s="38"/>
      <c r="W465" s="38"/>
      <c r="X465" s="38"/>
      <c r="Y465" s="38"/>
      <c r="Z465" s="38"/>
      <c r="AA465" s="38"/>
      <c r="AB465" s="38"/>
      <c r="AC465" s="38"/>
      <c r="AD465" s="38"/>
      <c r="AE465" s="38"/>
      <c r="AR465" s="215" t="s">
        <v>743</v>
      </c>
      <c r="AT465" s="215" t="s">
        <v>127</v>
      </c>
      <c r="AU465" s="215" t="s">
        <v>77</v>
      </c>
      <c r="AY465" s="17" t="s">
        <v>124</v>
      </c>
      <c r="BE465" s="216">
        <f>IF(N465="základní",J465,0)</f>
        <v>0</v>
      </c>
      <c r="BF465" s="216">
        <f>IF(N465="snížená",J465,0)</f>
        <v>0</v>
      </c>
      <c r="BG465" s="216">
        <f>IF(N465="zákl. přenesená",J465,0)</f>
        <v>0</v>
      </c>
      <c r="BH465" s="216">
        <f>IF(N465="sníž. přenesená",J465,0)</f>
        <v>0</v>
      </c>
      <c r="BI465" s="216">
        <f>IF(N465="nulová",J465,0)</f>
        <v>0</v>
      </c>
      <c r="BJ465" s="17" t="s">
        <v>77</v>
      </c>
      <c r="BK465" s="216">
        <f>ROUND(I465*H465,2)</f>
        <v>0</v>
      </c>
      <c r="BL465" s="17" t="s">
        <v>743</v>
      </c>
      <c r="BM465" s="215" t="s">
        <v>744</v>
      </c>
    </row>
    <row r="466" s="2" customFormat="1">
      <c r="A466" s="38"/>
      <c r="B466" s="39"/>
      <c r="C466" s="40"/>
      <c r="D466" s="217" t="s">
        <v>134</v>
      </c>
      <c r="E466" s="40"/>
      <c r="F466" s="218" t="s">
        <v>745</v>
      </c>
      <c r="G466" s="40"/>
      <c r="H466" s="40"/>
      <c r="I466" s="219"/>
      <c r="J466" s="40"/>
      <c r="K466" s="40"/>
      <c r="L466" s="44"/>
      <c r="M466" s="265"/>
      <c r="N466" s="266"/>
      <c r="O466" s="267"/>
      <c r="P466" s="267"/>
      <c r="Q466" s="267"/>
      <c r="R466" s="267"/>
      <c r="S466" s="267"/>
      <c r="T466" s="268"/>
      <c r="U466" s="38"/>
      <c r="V466" s="38"/>
      <c r="W466" s="38"/>
      <c r="X466" s="38"/>
      <c r="Y466" s="38"/>
      <c r="Z466" s="38"/>
      <c r="AA466" s="38"/>
      <c r="AB466" s="38"/>
      <c r="AC466" s="38"/>
      <c r="AD466" s="38"/>
      <c r="AE466" s="38"/>
      <c r="AT466" s="17" t="s">
        <v>134</v>
      </c>
      <c r="AU466" s="17" t="s">
        <v>77</v>
      </c>
    </row>
    <row r="467" s="2" customFormat="1" ht="6.96" customHeight="1">
      <c r="A467" s="38"/>
      <c r="B467" s="59"/>
      <c r="C467" s="60"/>
      <c r="D467" s="60"/>
      <c r="E467" s="60"/>
      <c r="F467" s="60"/>
      <c r="G467" s="60"/>
      <c r="H467" s="60"/>
      <c r="I467" s="60"/>
      <c r="J467" s="60"/>
      <c r="K467" s="60"/>
      <c r="L467" s="44"/>
      <c r="M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  <c r="AA467" s="38"/>
      <c r="AB467" s="38"/>
      <c r="AC467" s="38"/>
      <c r="AD467" s="38"/>
      <c r="AE467" s="38"/>
    </row>
  </sheetData>
  <sheetProtection sheet="1" autoFilter="0" formatColumns="0" formatRows="0" objects="1" scenarios="1" spinCount="100000" saltValue="i2RMgy3ZdKSdTss4lAZOX307Kf6zeyJIrpn2ROxxWVHc2yFpvhOFBLH0sw+XUjY2g76cePjzqaHLBGxnkwbFhQ==" hashValue="kZgyD7/ufDP3Rr5vSvSh38A0GN0jPJKZ1zZOKUflXWpioJPePjx0/k9P7miPEeK82oj6wL52NaCMLW4H3VPaQA==" algorithmName="SHA-512" password="CC35"/>
  <autoFilter ref="C97:K466"/>
  <mergeCells count="9">
    <mergeCell ref="E7:H7"/>
    <mergeCell ref="E9:H9"/>
    <mergeCell ref="E18:H18"/>
    <mergeCell ref="E27:H27"/>
    <mergeCell ref="E48:H48"/>
    <mergeCell ref="E50:H50"/>
    <mergeCell ref="E88:H88"/>
    <mergeCell ref="E90:H90"/>
    <mergeCell ref="L2:V2"/>
  </mergeCells>
  <hyperlinks>
    <hyperlink ref="F102" r:id="rId1" display="https://podminky.urs.cz/item/CS_URS_2024_01/113107344"/>
    <hyperlink ref="F104" r:id="rId2" display="https://podminky.urs.cz/item/CS_URS_2024_01/115201601"/>
    <hyperlink ref="F108" r:id="rId3" display="https://podminky.urs.cz/item/CS_URS_2024_01/121151103"/>
    <hyperlink ref="F113" r:id="rId4" display="https://podminky.urs.cz/item/CS_URS_2024_01/122251101"/>
    <hyperlink ref="F120" r:id="rId5" display="https://podminky.urs.cz/item/CS_URS_2024_01/131251102"/>
    <hyperlink ref="F124" r:id="rId6" display="https://podminky.urs.cz/item/CS_URS_2024_01/132251101"/>
    <hyperlink ref="F129" r:id="rId7" display="https://podminky.urs.cz/item/CS_URS_2024_01/153812111"/>
    <hyperlink ref="F134" r:id="rId8" display="https://podminky.urs.cz/item/CS_URS_2024_01/162211311"/>
    <hyperlink ref="F140" r:id="rId9" display="https://podminky.urs.cz/item/CS_URS_2024_01/162211319"/>
    <hyperlink ref="F144" r:id="rId10" display="https://podminky.urs.cz/item/CS_URS_2024_01/162751117"/>
    <hyperlink ref="F147" r:id="rId11" display="https://podminky.urs.cz/item/CS_URS_2024_01/162751119"/>
    <hyperlink ref="F150" r:id="rId12" display="https://podminky.urs.cz/item/CS_URS_2024_01/171201231"/>
    <hyperlink ref="F153" r:id="rId13" display="https://podminky.urs.cz/item/CS_URS_2024_01/171251201"/>
    <hyperlink ref="F155" r:id="rId14" display="https://podminky.urs.cz/item/CS_URS_2024_01/174151101"/>
    <hyperlink ref="F166" r:id="rId15" display="https://podminky.urs.cz/item/CS_URS_2024_01/181951112"/>
    <hyperlink ref="F171" r:id="rId16" display="https://podminky.urs.cz/item/CS_URS_2024_01/271532212"/>
    <hyperlink ref="F175" r:id="rId17" display="https://podminky.urs.cz/item/CS_URS_2024_01/272362021"/>
    <hyperlink ref="F177" r:id="rId18" display="https://podminky.urs.cz/item/CS_URS_2024_01/273321211"/>
    <hyperlink ref="F181" r:id="rId19" display="https://podminky.urs.cz/item/CS_URS_2024_01/273321511"/>
    <hyperlink ref="F186" r:id="rId20" display="https://podminky.urs.cz/item/CS_URS_2024_01/273351121"/>
    <hyperlink ref="F190" r:id="rId21" display="https://podminky.urs.cz/item/CS_URS_2024_01/273351122"/>
    <hyperlink ref="F192" r:id="rId22" display="https://podminky.urs.cz/item/CS_URS_2024_01/273362021"/>
    <hyperlink ref="F196" r:id="rId23" display="https://podminky.urs.cz/item/CS_URS_2024_01/274321511"/>
    <hyperlink ref="F201" r:id="rId24" display="https://podminky.urs.cz/item/CS_URS_2024_01/274361821"/>
    <hyperlink ref="F205" r:id="rId25" display="https://podminky.urs.cz/item/CS_URS_2024_01/279113154"/>
    <hyperlink ref="F210" r:id="rId26" display="https://podminky.urs.cz/item/CS_URS_2024_01/279361821"/>
    <hyperlink ref="F215" r:id="rId27" display="https://podminky.urs.cz/item/CS_URS_2024_01/311113154"/>
    <hyperlink ref="F220" r:id="rId28" display="https://podminky.urs.cz/item/CS_URS_2024_01/311234061"/>
    <hyperlink ref="F231" r:id="rId29" display="https://podminky.urs.cz/item/CS_URS_2024_01/311361821"/>
    <hyperlink ref="F235" r:id="rId30" display="https://podminky.urs.cz/item/CS_URS_2024_01/317168052"/>
    <hyperlink ref="F239" r:id="rId31" display="https://podminky.urs.cz/item/CS_URS_2024_01/317168053"/>
    <hyperlink ref="F244" r:id="rId32" display="https://podminky.urs.cz/item/CS_URS_2024_01/317234410"/>
    <hyperlink ref="F249" r:id="rId33" display="https://podminky.urs.cz/item/CS_URS_2024_01/317941123"/>
    <hyperlink ref="F260" r:id="rId34" display="https://podminky.urs.cz/item/CS_URS_2024_01/317998111"/>
    <hyperlink ref="F265" r:id="rId35" display="https://podminky.urs.cz/item/CS_URS_2024_01/346244381"/>
    <hyperlink ref="F271" r:id="rId36" display="https://podminky.urs.cz/item/CS_URS_2024_01/417321515"/>
    <hyperlink ref="F275" r:id="rId37" display="https://podminky.urs.cz/item/CS_URS_2024_01/417351115"/>
    <hyperlink ref="F279" r:id="rId38" display="https://podminky.urs.cz/item/CS_URS_2024_01/417351116"/>
    <hyperlink ref="F281" r:id="rId39" display="https://podminky.urs.cz/item/CS_URS_2024_01/417361821"/>
    <hyperlink ref="F286" r:id="rId40" display="https://podminky.urs.cz/item/CS_URS_2024_01/871310320"/>
    <hyperlink ref="F290" r:id="rId41" display="https://podminky.urs.cz/item/CS_URS_2024_01/890311811"/>
    <hyperlink ref="F292" r:id="rId42" display="https://podminky.urs.cz/item/CS_URS_2024_01/892351111"/>
    <hyperlink ref="F294" r:id="rId43" display="https://podminky.urs.cz/item/CS_URS_2024_01/894221318"/>
    <hyperlink ref="F296" r:id="rId44" display="https://podminky.urs.cz/item/CS_URS_2024_01/894811113"/>
    <hyperlink ref="F298" r:id="rId45" display="https://podminky.urs.cz/item/CS_URS_2024_01/899101113"/>
    <hyperlink ref="F301" r:id="rId46" display="https://podminky.urs.cz/item/CS_URS_2024_01/899104112"/>
    <hyperlink ref="F305" r:id="rId47" display="https://podminky.urs.cz/item/CS_URS_2024_01/919735114"/>
    <hyperlink ref="F307" r:id="rId48" display="https://podminky.urs.cz/item/CS_URS_2024_01/935113111"/>
    <hyperlink ref="F312" r:id="rId49" display="https://podminky.urs.cz/item/CS_URS_2024_01/949101111"/>
    <hyperlink ref="F314" r:id="rId50" display="https://podminky.urs.cz/item/CS_URS_2024_01/949101112"/>
    <hyperlink ref="F316" r:id="rId51" display="https://podminky.urs.cz/item/CS_URS_2024_01/949111111"/>
    <hyperlink ref="F318" r:id="rId52" display="https://podminky.urs.cz/item/CS_URS_2024_01/949111112"/>
    <hyperlink ref="F320" r:id="rId53" display="https://podminky.urs.cz/item/CS_URS_2024_01/949111113"/>
    <hyperlink ref="F322" r:id="rId54" display="https://podminky.urs.cz/item/CS_URS_2024_01/952901114"/>
    <hyperlink ref="F324" r:id="rId55" display="https://podminky.urs.cz/item/CS_URS_2024_01/971033681"/>
    <hyperlink ref="F329" r:id="rId56" display="https://podminky.urs.cz/item/CS_URS_2024_01/974031666"/>
    <hyperlink ref="F334" r:id="rId57" display="https://podminky.urs.cz/item/CS_URS_2024_01/978013191"/>
    <hyperlink ref="F340" r:id="rId58" display="https://podminky.urs.cz/item/CS_URS_2024_01/997013152"/>
    <hyperlink ref="F342" r:id="rId59" display="https://podminky.urs.cz/item/CS_URS_2024_01/997013509"/>
    <hyperlink ref="F346" r:id="rId60" display="https://podminky.urs.cz/item/CS_URS_2024_01/997013511"/>
    <hyperlink ref="F348" r:id="rId61" display="https://podminky.urs.cz/item/CS_URS_2024_01/997013631"/>
    <hyperlink ref="F351" r:id="rId62" display="https://podminky.urs.cz/item/CS_URS_2021_02/998017002"/>
    <hyperlink ref="F355" r:id="rId63" display="https://podminky.urs.cz/item/CS_URS_2024_01/711111001"/>
    <hyperlink ref="F363" r:id="rId64" display="https://podminky.urs.cz/item/CS_URS_2024_01/711112001"/>
    <hyperlink ref="F371" r:id="rId65" display="https://podminky.urs.cz/item/CS_URS_2024_01/711141559"/>
    <hyperlink ref="F378" r:id="rId66" display="https://podminky.urs.cz/item/CS_URS_2024_01/711142559"/>
    <hyperlink ref="F385" r:id="rId67" display="https://podminky.urs.cz/item/CS_URS_2024_01/998711101"/>
    <hyperlink ref="F390" r:id="rId68" display="https://podminky.urs.cz/item/CS_URS_2024_01/762083111"/>
    <hyperlink ref="F394" r:id="rId69" display="https://podminky.urs.cz/item/CS_URS_2024_01/762342211"/>
    <hyperlink ref="F399" r:id="rId70" display="https://podminky.urs.cz/item/CS_URS_2024_01/762342441"/>
    <hyperlink ref="F404" r:id="rId71" display="https://podminky.urs.cz/item/CS_URS_2024_01/762395000"/>
    <hyperlink ref="F409" r:id="rId72" display="https://podminky.urs.cz/item/CS_URS_2024_01/998762102"/>
    <hyperlink ref="F412" r:id="rId73" display="https://podminky.urs.cz/item/CS_URS_2024_01/763732114"/>
    <hyperlink ref="F422" r:id="rId74" display="https://podminky.urs.cz/item/CS_URS_2024_01/998763101"/>
    <hyperlink ref="F425" r:id="rId75" display="https://podminky.urs.cz/item/CS_URS_2024_01/764541305"/>
    <hyperlink ref="F429" r:id="rId76" display="https://podminky.urs.cz/item/CS_URS_2024_01/764541346"/>
    <hyperlink ref="F431" r:id="rId77" display="https://podminky.urs.cz/item/CS_URS_2024_01/998764102"/>
    <hyperlink ref="F434" r:id="rId78" display="https://podminky.urs.cz/item/CS_URS_2024_01/765114011"/>
    <hyperlink ref="F439" r:id="rId79" display="https://podminky.urs.cz/item/CS_URS_2024_01/765114311"/>
    <hyperlink ref="F441" r:id="rId80" display="https://podminky.urs.cz/item/CS_URS_2024_01/765191021"/>
    <hyperlink ref="F446" r:id="rId81" display="https://podminky.urs.cz/item/CS_URS_2024_01/998765102"/>
    <hyperlink ref="F449" r:id="rId82" display="https://podminky.urs.cz/item/CS_URS_2024_01/766671024"/>
    <hyperlink ref="F454" r:id="rId83" display="https://podminky.urs.cz/item/CS_URS_2024_01/998766102"/>
    <hyperlink ref="F458" r:id="rId84" display="https://podminky.urs.cz/item/CS_URS_2024_01/HZS1292"/>
    <hyperlink ref="F462" r:id="rId85" display="https://podminky.urs.cz/item/CS_URS_2024_01/HZS2221"/>
    <hyperlink ref="F466" r:id="rId86" display="https://podminky.urs.cz/item/CS_URS_2024_01/HZS2232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87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82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79</v>
      </c>
    </row>
    <row r="4" s="1" customFormat="1" ht="24.96" customHeight="1">
      <c r="B4" s="20"/>
      <c r="D4" s="130" t="s">
        <v>83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6.5" customHeight="1">
      <c r="B7" s="20"/>
      <c r="E7" s="133" t="str">
        <f>'Rekapitulace stavby'!K6</f>
        <v>OÚMP - 2021_12_16 - rozpočet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84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746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30. 1. 2024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tr">
        <f>IF('Rekapitulace stavby'!AN10="","",'Rekapitulace stavby'!AN10)</f>
        <v/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tr">
        <f>IF('Rekapitulace stavby'!E11="","",'Rekapitulace stavby'!E11)</f>
        <v xml:space="preserve"> </v>
      </c>
      <c r="F15" s="38"/>
      <c r="G15" s="38"/>
      <c r="H15" s="38"/>
      <c r="I15" s="132" t="s">
        <v>27</v>
      </c>
      <c r="J15" s="136" t="str">
        <f>IF('Rekapitulace stavby'!AN11="","",'Rekapitulace stavby'!AN11)</f>
        <v/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28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27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30</v>
      </c>
      <c r="E20" s="38"/>
      <c r="F20" s="38"/>
      <c r="G20" s="38"/>
      <c r="H20" s="38"/>
      <c r="I20" s="132" t="s">
        <v>26</v>
      </c>
      <c r="J20" s="136" t="str">
        <f>IF('Rekapitulace stavby'!AN16="","",'Rekapitulace stavby'!AN16)</f>
        <v/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tr">
        <f>IF('Rekapitulace stavby'!E17="","",'Rekapitulace stavby'!E17)</f>
        <v xml:space="preserve"> </v>
      </c>
      <c r="F21" s="38"/>
      <c r="G21" s="38"/>
      <c r="H21" s="38"/>
      <c r="I21" s="132" t="s">
        <v>27</v>
      </c>
      <c r="J21" s="136" t="str">
        <f>IF('Rekapitulace stavby'!AN17="","",'Rekapitulace stavby'!AN17)</f>
        <v/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32</v>
      </c>
      <c r="E23" s="38"/>
      <c r="F23" s="38"/>
      <c r="G23" s="38"/>
      <c r="H23" s="38"/>
      <c r="I23" s="132" t="s">
        <v>26</v>
      </c>
      <c r="J23" s="136" t="str">
        <f>IF('Rekapitulace stavby'!AN19="","",'Rekapitulace stavby'!AN19)</f>
        <v/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tr">
        <f>IF('Rekapitulace stavby'!E20="","",'Rekapitulace stavby'!E20)</f>
        <v xml:space="preserve"> </v>
      </c>
      <c r="F24" s="38"/>
      <c r="G24" s="38"/>
      <c r="H24" s="38"/>
      <c r="I24" s="132" t="s">
        <v>27</v>
      </c>
      <c r="J24" s="136" t="str">
        <f>IF('Rekapitulace stavby'!AN20="","",'Rekapitulace stavby'!AN20)</f>
        <v/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33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71.25" customHeight="1">
      <c r="A27" s="138"/>
      <c r="B27" s="139"/>
      <c r="C27" s="138"/>
      <c r="D27" s="138"/>
      <c r="E27" s="140" t="s">
        <v>34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35</v>
      </c>
      <c r="E30" s="38"/>
      <c r="F30" s="38"/>
      <c r="G30" s="38"/>
      <c r="H30" s="38"/>
      <c r="I30" s="38"/>
      <c r="J30" s="144">
        <f>ROUND(J83,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37</v>
      </c>
      <c r="G32" s="38"/>
      <c r="H32" s="38"/>
      <c r="I32" s="145" t="s">
        <v>36</v>
      </c>
      <c r="J32" s="145" t="s">
        <v>38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39</v>
      </c>
      <c r="E33" s="132" t="s">
        <v>40</v>
      </c>
      <c r="F33" s="147">
        <f>ROUND((SUM(BE83:BE93)),  2)</f>
        <v>0</v>
      </c>
      <c r="G33" s="38"/>
      <c r="H33" s="38"/>
      <c r="I33" s="148">
        <v>0.20999999999999999</v>
      </c>
      <c r="J33" s="147">
        <f>ROUND(((SUM(BE83:BE93))*I33),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41</v>
      </c>
      <c r="F34" s="147">
        <f>ROUND((SUM(BF83:BF93)),  2)</f>
        <v>0</v>
      </c>
      <c r="G34" s="38"/>
      <c r="H34" s="38"/>
      <c r="I34" s="148">
        <v>0.12</v>
      </c>
      <c r="J34" s="147">
        <f>ROUND(((SUM(BF83:BF93))*I34),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42</v>
      </c>
      <c r="F35" s="147">
        <f>ROUND((SUM(BG83:BG93)),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43</v>
      </c>
      <c r="F36" s="147">
        <f>ROUND((SUM(BH83:BH93)),  2)</f>
        <v>0</v>
      </c>
      <c r="G36" s="38"/>
      <c r="H36" s="38"/>
      <c r="I36" s="148">
        <v>0.12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44</v>
      </c>
      <c r="F37" s="147">
        <f>ROUND((SUM(BI83:BI93)),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45</v>
      </c>
      <c r="E39" s="151"/>
      <c r="F39" s="151"/>
      <c r="G39" s="152" t="s">
        <v>46</v>
      </c>
      <c r="H39" s="153" t="s">
        <v>47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hidden="1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hidden="1" s="2" customFormat="1" ht="24.96" customHeight="1">
      <c r="A45" s="38"/>
      <c r="B45" s="39"/>
      <c r="C45" s="23" t="s">
        <v>86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hidden="1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hidden="1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hidden="1" s="2" customFormat="1" ht="16.5" customHeight="1">
      <c r="A48" s="38"/>
      <c r="B48" s="39"/>
      <c r="C48" s="40"/>
      <c r="D48" s="40"/>
      <c r="E48" s="160" t="str">
        <f>E7</f>
        <v>OÚMP - 2021_12_16 - rozpočet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hidden="1" s="2" customFormat="1" ht="12" customHeight="1">
      <c r="A49" s="38"/>
      <c r="B49" s="39"/>
      <c r="C49" s="32" t="s">
        <v>84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hidden="1" s="2" customFormat="1" ht="16.5" customHeight="1">
      <c r="A50" s="38"/>
      <c r="B50" s="39"/>
      <c r="C50" s="40"/>
      <c r="D50" s="40"/>
      <c r="E50" s="69" t="str">
        <f>E9</f>
        <v>VORN - Vedlejší a ostatní náklady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hidden="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hidden="1" s="2" customFormat="1" ht="12" customHeight="1">
      <c r="A52" s="38"/>
      <c r="B52" s="39"/>
      <c r="C52" s="32" t="s">
        <v>21</v>
      </c>
      <c r="D52" s="40"/>
      <c r="E52" s="40"/>
      <c r="F52" s="27" t="str">
        <f>F12</f>
        <v xml:space="preserve"> </v>
      </c>
      <c r="G52" s="40"/>
      <c r="H52" s="40"/>
      <c r="I52" s="32" t="s">
        <v>23</v>
      </c>
      <c r="J52" s="72" t="str">
        <f>IF(J12="","",J12)</f>
        <v>30. 1. 2024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hidden="1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hidden="1" s="2" customFormat="1" ht="15.15" customHeight="1">
      <c r="A54" s="38"/>
      <c r="B54" s="39"/>
      <c r="C54" s="32" t="s">
        <v>25</v>
      </c>
      <c r="D54" s="40"/>
      <c r="E54" s="40"/>
      <c r="F54" s="27" t="str">
        <f>E15</f>
        <v xml:space="preserve"> </v>
      </c>
      <c r="G54" s="40"/>
      <c r="H54" s="40"/>
      <c r="I54" s="32" t="s">
        <v>30</v>
      </c>
      <c r="J54" s="36" t="str">
        <f>E21</f>
        <v xml:space="preserve"> 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hidden="1" s="2" customFormat="1" ht="15.15" customHeight="1">
      <c r="A55" s="38"/>
      <c r="B55" s="39"/>
      <c r="C55" s="32" t="s">
        <v>28</v>
      </c>
      <c r="D55" s="40"/>
      <c r="E55" s="40"/>
      <c r="F55" s="27" t="str">
        <f>IF(E18="","",E18)</f>
        <v>Vyplň údaj</v>
      </c>
      <c r="G55" s="40"/>
      <c r="H55" s="40"/>
      <c r="I55" s="32" t="s">
        <v>32</v>
      </c>
      <c r="J55" s="36" t="str">
        <f>E24</f>
        <v xml:space="preserve"> 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hidden="1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hidden="1" s="2" customFormat="1" ht="29.28" customHeight="1">
      <c r="A57" s="38"/>
      <c r="B57" s="39"/>
      <c r="C57" s="161" t="s">
        <v>87</v>
      </c>
      <c r="D57" s="162"/>
      <c r="E57" s="162"/>
      <c r="F57" s="162"/>
      <c r="G57" s="162"/>
      <c r="H57" s="162"/>
      <c r="I57" s="162"/>
      <c r="J57" s="163" t="s">
        <v>88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hidden="1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hidden="1" s="2" customFormat="1" ht="22.8" customHeight="1">
      <c r="A59" s="38"/>
      <c r="B59" s="39"/>
      <c r="C59" s="164" t="s">
        <v>67</v>
      </c>
      <c r="D59" s="40"/>
      <c r="E59" s="40"/>
      <c r="F59" s="40"/>
      <c r="G59" s="40"/>
      <c r="H59" s="40"/>
      <c r="I59" s="40"/>
      <c r="J59" s="102">
        <f>J83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89</v>
      </c>
    </row>
    <row r="60" hidden="1" s="9" customFormat="1" ht="24.96" customHeight="1">
      <c r="A60" s="9"/>
      <c r="B60" s="165"/>
      <c r="C60" s="166"/>
      <c r="D60" s="167" t="s">
        <v>747</v>
      </c>
      <c r="E60" s="168"/>
      <c r="F60" s="168"/>
      <c r="G60" s="168"/>
      <c r="H60" s="168"/>
      <c r="I60" s="168"/>
      <c r="J60" s="169">
        <f>J84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hidden="1" s="10" customFormat="1" ht="19.92" customHeight="1">
      <c r="A61" s="10"/>
      <c r="B61" s="171"/>
      <c r="C61" s="172"/>
      <c r="D61" s="173" t="s">
        <v>748</v>
      </c>
      <c r="E61" s="174"/>
      <c r="F61" s="174"/>
      <c r="G61" s="174"/>
      <c r="H61" s="174"/>
      <c r="I61" s="174"/>
      <c r="J61" s="175">
        <f>J85</f>
        <v>0</v>
      </c>
      <c r="K61" s="172"/>
      <c r="L61" s="176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hidden="1" s="10" customFormat="1" ht="19.92" customHeight="1">
      <c r="A62" s="10"/>
      <c r="B62" s="171"/>
      <c r="C62" s="172"/>
      <c r="D62" s="173" t="s">
        <v>749</v>
      </c>
      <c r="E62" s="174"/>
      <c r="F62" s="174"/>
      <c r="G62" s="174"/>
      <c r="H62" s="174"/>
      <c r="I62" s="174"/>
      <c r="J62" s="175">
        <f>J88</f>
        <v>0</v>
      </c>
      <c r="K62" s="172"/>
      <c r="L62" s="176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hidden="1" s="10" customFormat="1" ht="19.92" customHeight="1">
      <c r="A63" s="10"/>
      <c r="B63" s="171"/>
      <c r="C63" s="172"/>
      <c r="D63" s="173" t="s">
        <v>750</v>
      </c>
      <c r="E63" s="174"/>
      <c r="F63" s="174"/>
      <c r="G63" s="174"/>
      <c r="H63" s="174"/>
      <c r="I63" s="174"/>
      <c r="J63" s="175">
        <f>J91</f>
        <v>0</v>
      </c>
      <c r="K63" s="172"/>
      <c r="L63" s="176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hidden="1" s="2" customFormat="1" ht="21.84" customHeight="1">
      <c r="A64" s="38"/>
      <c r="B64" s="39"/>
      <c r="C64" s="40"/>
      <c r="D64" s="40"/>
      <c r="E64" s="40"/>
      <c r="F64" s="40"/>
      <c r="G64" s="40"/>
      <c r="H64" s="40"/>
      <c r="I64" s="40"/>
      <c r="J64" s="40"/>
      <c r="K64" s="40"/>
      <c r="L64" s="134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</row>
    <row r="65" hidden="1" s="2" customFormat="1" ht="6.96" customHeight="1">
      <c r="A65" s="38"/>
      <c r="B65" s="59"/>
      <c r="C65" s="60"/>
      <c r="D65" s="60"/>
      <c r="E65" s="60"/>
      <c r="F65" s="60"/>
      <c r="G65" s="60"/>
      <c r="H65" s="60"/>
      <c r="I65" s="60"/>
      <c r="J65" s="60"/>
      <c r="K65" s="60"/>
      <c r="L65" s="134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 hidden="1"/>
    <row r="67" hidden="1"/>
    <row r="68" hidden="1"/>
    <row r="69" s="2" customFormat="1" ht="6.96" customHeight="1">
      <c r="A69" s="38"/>
      <c r="B69" s="61"/>
      <c r="C69" s="62"/>
      <c r="D69" s="62"/>
      <c r="E69" s="62"/>
      <c r="F69" s="62"/>
      <c r="G69" s="62"/>
      <c r="H69" s="62"/>
      <c r="I69" s="62"/>
      <c r="J69" s="62"/>
      <c r="K69" s="62"/>
      <c r="L69" s="134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</row>
    <row r="70" s="2" customFormat="1" ht="24.96" customHeight="1">
      <c r="A70" s="38"/>
      <c r="B70" s="39"/>
      <c r="C70" s="23" t="s">
        <v>109</v>
      </c>
      <c r="D70" s="40"/>
      <c r="E70" s="40"/>
      <c r="F70" s="40"/>
      <c r="G70" s="40"/>
      <c r="H70" s="40"/>
      <c r="I70" s="40"/>
      <c r="J70" s="40"/>
      <c r="K70" s="40"/>
      <c r="L70" s="134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</row>
    <row r="71" s="2" customFormat="1" ht="6.96" customHeight="1">
      <c r="A71" s="38"/>
      <c r="B71" s="39"/>
      <c r="C71" s="40"/>
      <c r="D71" s="40"/>
      <c r="E71" s="40"/>
      <c r="F71" s="40"/>
      <c r="G71" s="40"/>
      <c r="H71" s="40"/>
      <c r="I71" s="40"/>
      <c r="J71" s="40"/>
      <c r="K71" s="40"/>
      <c r="L71" s="134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</row>
    <row r="72" s="2" customFormat="1" ht="12" customHeight="1">
      <c r="A72" s="38"/>
      <c r="B72" s="39"/>
      <c r="C72" s="32" t="s">
        <v>16</v>
      </c>
      <c r="D72" s="40"/>
      <c r="E72" s="40"/>
      <c r="F72" s="40"/>
      <c r="G72" s="40"/>
      <c r="H72" s="40"/>
      <c r="I72" s="40"/>
      <c r="J72" s="40"/>
      <c r="K72" s="40"/>
      <c r="L72" s="134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="2" customFormat="1" ht="16.5" customHeight="1">
      <c r="A73" s="38"/>
      <c r="B73" s="39"/>
      <c r="C73" s="40"/>
      <c r="D73" s="40"/>
      <c r="E73" s="160" t="str">
        <f>E7</f>
        <v>OÚMP - 2021_12_16 - rozpočet</v>
      </c>
      <c r="F73" s="32"/>
      <c r="G73" s="32"/>
      <c r="H73" s="32"/>
      <c r="I73" s="40"/>
      <c r="J73" s="40"/>
      <c r="K73" s="40"/>
      <c r="L73" s="134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="2" customFormat="1" ht="12" customHeight="1">
      <c r="A74" s="38"/>
      <c r="B74" s="39"/>
      <c r="C74" s="32" t="s">
        <v>84</v>
      </c>
      <c r="D74" s="40"/>
      <c r="E74" s="40"/>
      <c r="F74" s="40"/>
      <c r="G74" s="40"/>
      <c r="H74" s="40"/>
      <c r="I74" s="40"/>
      <c r="J74" s="40"/>
      <c r="K74" s="40"/>
      <c r="L74" s="134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="2" customFormat="1" ht="16.5" customHeight="1">
      <c r="A75" s="38"/>
      <c r="B75" s="39"/>
      <c r="C75" s="40"/>
      <c r="D75" s="40"/>
      <c r="E75" s="69" t="str">
        <f>E9</f>
        <v>VORN - Vedlejší a ostatní náklady</v>
      </c>
      <c r="F75" s="40"/>
      <c r="G75" s="40"/>
      <c r="H75" s="40"/>
      <c r="I75" s="40"/>
      <c r="J75" s="40"/>
      <c r="K75" s="40"/>
      <c r="L75" s="134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6.96" customHeigh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134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2" customHeight="1">
      <c r="A77" s="38"/>
      <c r="B77" s="39"/>
      <c r="C77" s="32" t="s">
        <v>21</v>
      </c>
      <c r="D77" s="40"/>
      <c r="E77" s="40"/>
      <c r="F77" s="27" t="str">
        <f>F12</f>
        <v xml:space="preserve"> </v>
      </c>
      <c r="G77" s="40"/>
      <c r="H77" s="40"/>
      <c r="I77" s="32" t="s">
        <v>23</v>
      </c>
      <c r="J77" s="72" t="str">
        <f>IF(J12="","",J12)</f>
        <v>30. 1. 2024</v>
      </c>
      <c r="K77" s="40"/>
      <c r="L77" s="13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6.96" customHeight="1">
      <c r="A78" s="38"/>
      <c r="B78" s="39"/>
      <c r="C78" s="40"/>
      <c r="D78" s="40"/>
      <c r="E78" s="40"/>
      <c r="F78" s="40"/>
      <c r="G78" s="40"/>
      <c r="H78" s="40"/>
      <c r="I78" s="40"/>
      <c r="J78" s="40"/>
      <c r="K78" s="40"/>
      <c r="L78" s="13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15.15" customHeight="1">
      <c r="A79" s="38"/>
      <c r="B79" s="39"/>
      <c r="C79" s="32" t="s">
        <v>25</v>
      </c>
      <c r="D79" s="40"/>
      <c r="E79" s="40"/>
      <c r="F79" s="27" t="str">
        <f>E15</f>
        <v xml:space="preserve"> </v>
      </c>
      <c r="G79" s="40"/>
      <c r="H79" s="40"/>
      <c r="I79" s="32" t="s">
        <v>30</v>
      </c>
      <c r="J79" s="36" t="str">
        <f>E21</f>
        <v xml:space="preserve"> </v>
      </c>
      <c r="K79" s="40"/>
      <c r="L79" s="13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15.15" customHeight="1">
      <c r="A80" s="38"/>
      <c r="B80" s="39"/>
      <c r="C80" s="32" t="s">
        <v>28</v>
      </c>
      <c r="D80" s="40"/>
      <c r="E80" s="40"/>
      <c r="F80" s="27" t="str">
        <f>IF(E18="","",E18)</f>
        <v>Vyplň údaj</v>
      </c>
      <c r="G80" s="40"/>
      <c r="H80" s="40"/>
      <c r="I80" s="32" t="s">
        <v>32</v>
      </c>
      <c r="J80" s="36" t="str">
        <f>E24</f>
        <v xml:space="preserve"> </v>
      </c>
      <c r="K80" s="40"/>
      <c r="L80" s="13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10.32" customHeight="1">
      <c r="A81" s="38"/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13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11" customFormat="1" ht="29.28" customHeight="1">
      <c r="A82" s="177"/>
      <c r="B82" s="178"/>
      <c r="C82" s="179" t="s">
        <v>110</v>
      </c>
      <c r="D82" s="180" t="s">
        <v>54</v>
      </c>
      <c r="E82" s="180" t="s">
        <v>50</v>
      </c>
      <c r="F82" s="180" t="s">
        <v>51</v>
      </c>
      <c r="G82" s="180" t="s">
        <v>111</v>
      </c>
      <c r="H82" s="180" t="s">
        <v>112</v>
      </c>
      <c r="I82" s="180" t="s">
        <v>113</v>
      </c>
      <c r="J82" s="180" t="s">
        <v>88</v>
      </c>
      <c r="K82" s="181" t="s">
        <v>114</v>
      </c>
      <c r="L82" s="182"/>
      <c r="M82" s="92" t="s">
        <v>19</v>
      </c>
      <c r="N82" s="93" t="s">
        <v>39</v>
      </c>
      <c r="O82" s="93" t="s">
        <v>115</v>
      </c>
      <c r="P82" s="93" t="s">
        <v>116</v>
      </c>
      <c r="Q82" s="93" t="s">
        <v>117</v>
      </c>
      <c r="R82" s="93" t="s">
        <v>118</v>
      </c>
      <c r="S82" s="93" t="s">
        <v>119</v>
      </c>
      <c r="T82" s="94" t="s">
        <v>120</v>
      </c>
      <c r="U82" s="177"/>
      <c r="V82" s="177"/>
      <c r="W82" s="177"/>
      <c r="X82" s="177"/>
      <c r="Y82" s="177"/>
      <c r="Z82" s="177"/>
      <c r="AA82" s="177"/>
      <c r="AB82" s="177"/>
      <c r="AC82" s="177"/>
      <c r="AD82" s="177"/>
      <c r="AE82" s="177"/>
    </row>
    <row r="83" s="2" customFormat="1" ht="22.8" customHeight="1">
      <c r="A83" s="38"/>
      <c r="B83" s="39"/>
      <c r="C83" s="99" t="s">
        <v>121</v>
      </c>
      <c r="D83" s="40"/>
      <c r="E83" s="40"/>
      <c r="F83" s="40"/>
      <c r="G83" s="40"/>
      <c r="H83" s="40"/>
      <c r="I83" s="40"/>
      <c r="J83" s="183">
        <f>BK83</f>
        <v>0</v>
      </c>
      <c r="K83" s="40"/>
      <c r="L83" s="44"/>
      <c r="M83" s="95"/>
      <c r="N83" s="184"/>
      <c r="O83" s="96"/>
      <c r="P83" s="185">
        <f>P84</f>
        <v>0</v>
      </c>
      <c r="Q83" s="96"/>
      <c r="R83" s="185">
        <f>R84</f>
        <v>0</v>
      </c>
      <c r="S83" s="96"/>
      <c r="T83" s="186">
        <f>T84</f>
        <v>0</v>
      </c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T83" s="17" t="s">
        <v>68</v>
      </c>
      <c r="AU83" s="17" t="s">
        <v>89</v>
      </c>
      <c r="BK83" s="187">
        <f>BK84</f>
        <v>0</v>
      </c>
    </row>
    <row r="84" s="12" customFormat="1" ht="25.92" customHeight="1">
      <c r="A84" s="12"/>
      <c r="B84" s="188"/>
      <c r="C84" s="189"/>
      <c r="D84" s="190" t="s">
        <v>68</v>
      </c>
      <c r="E84" s="191" t="s">
        <v>751</v>
      </c>
      <c r="F84" s="191" t="s">
        <v>752</v>
      </c>
      <c r="G84" s="189"/>
      <c r="H84" s="189"/>
      <c r="I84" s="192"/>
      <c r="J84" s="193">
        <f>BK84</f>
        <v>0</v>
      </c>
      <c r="K84" s="189"/>
      <c r="L84" s="194"/>
      <c r="M84" s="195"/>
      <c r="N84" s="196"/>
      <c r="O84" s="196"/>
      <c r="P84" s="197">
        <f>P85+P88+P91</f>
        <v>0</v>
      </c>
      <c r="Q84" s="196"/>
      <c r="R84" s="197">
        <f>R85+R88+R91</f>
        <v>0</v>
      </c>
      <c r="S84" s="196"/>
      <c r="T84" s="198">
        <f>T85+T88+T91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199" t="s">
        <v>144</v>
      </c>
      <c r="AT84" s="200" t="s">
        <v>68</v>
      </c>
      <c r="AU84" s="200" t="s">
        <v>69</v>
      </c>
      <c r="AY84" s="199" t="s">
        <v>124</v>
      </c>
      <c r="BK84" s="201">
        <f>BK85+BK88+BK91</f>
        <v>0</v>
      </c>
    </row>
    <row r="85" s="12" customFormat="1" ht="22.8" customHeight="1">
      <c r="A85" s="12"/>
      <c r="B85" s="188"/>
      <c r="C85" s="189"/>
      <c r="D85" s="190" t="s">
        <v>68</v>
      </c>
      <c r="E85" s="202" t="s">
        <v>753</v>
      </c>
      <c r="F85" s="202" t="s">
        <v>754</v>
      </c>
      <c r="G85" s="189"/>
      <c r="H85" s="189"/>
      <c r="I85" s="192"/>
      <c r="J85" s="203">
        <f>BK85</f>
        <v>0</v>
      </c>
      <c r="K85" s="189"/>
      <c r="L85" s="194"/>
      <c r="M85" s="195"/>
      <c r="N85" s="196"/>
      <c r="O85" s="196"/>
      <c r="P85" s="197">
        <f>SUM(P86:P87)</f>
        <v>0</v>
      </c>
      <c r="Q85" s="196"/>
      <c r="R85" s="197">
        <f>SUM(R86:R87)</f>
        <v>0</v>
      </c>
      <c r="S85" s="196"/>
      <c r="T85" s="198">
        <f>SUM(T86:T87)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199" t="s">
        <v>144</v>
      </c>
      <c r="AT85" s="200" t="s">
        <v>68</v>
      </c>
      <c r="AU85" s="200" t="s">
        <v>77</v>
      </c>
      <c r="AY85" s="199" t="s">
        <v>124</v>
      </c>
      <c r="BK85" s="201">
        <f>SUM(BK86:BK87)</f>
        <v>0</v>
      </c>
    </row>
    <row r="86" s="2" customFormat="1" ht="16.5" customHeight="1">
      <c r="A86" s="38"/>
      <c r="B86" s="39"/>
      <c r="C86" s="204" t="s">
        <v>77</v>
      </c>
      <c r="D86" s="204" t="s">
        <v>127</v>
      </c>
      <c r="E86" s="205" t="s">
        <v>755</v>
      </c>
      <c r="F86" s="206" t="s">
        <v>754</v>
      </c>
      <c r="G86" s="207" t="s">
        <v>756</v>
      </c>
      <c r="H86" s="208">
        <v>1</v>
      </c>
      <c r="I86" s="209"/>
      <c r="J86" s="210">
        <f>ROUND(I86*H86,2)</f>
        <v>0</v>
      </c>
      <c r="K86" s="206" t="s">
        <v>535</v>
      </c>
      <c r="L86" s="44"/>
      <c r="M86" s="211" t="s">
        <v>19</v>
      </c>
      <c r="N86" s="212" t="s">
        <v>40</v>
      </c>
      <c r="O86" s="84"/>
      <c r="P86" s="213">
        <f>O86*H86</f>
        <v>0</v>
      </c>
      <c r="Q86" s="213">
        <v>0</v>
      </c>
      <c r="R86" s="213">
        <f>Q86*H86</f>
        <v>0</v>
      </c>
      <c r="S86" s="213">
        <v>0</v>
      </c>
      <c r="T86" s="214">
        <f>S86*H86</f>
        <v>0</v>
      </c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R86" s="215" t="s">
        <v>132</v>
      </c>
      <c r="AT86" s="215" t="s">
        <v>127</v>
      </c>
      <c r="AU86" s="215" t="s">
        <v>79</v>
      </c>
      <c r="AY86" s="17" t="s">
        <v>124</v>
      </c>
      <c r="BE86" s="216">
        <f>IF(N86="základní",J86,0)</f>
        <v>0</v>
      </c>
      <c r="BF86" s="216">
        <f>IF(N86="snížená",J86,0)</f>
        <v>0</v>
      </c>
      <c r="BG86" s="216">
        <f>IF(N86="zákl. přenesená",J86,0)</f>
        <v>0</v>
      </c>
      <c r="BH86" s="216">
        <f>IF(N86="sníž. přenesená",J86,0)</f>
        <v>0</v>
      </c>
      <c r="BI86" s="216">
        <f>IF(N86="nulová",J86,0)</f>
        <v>0</v>
      </c>
      <c r="BJ86" s="17" t="s">
        <v>77</v>
      </c>
      <c r="BK86" s="216">
        <f>ROUND(I86*H86,2)</f>
        <v>0</v>
      </c>
      <c r="BL86" s="17" t="s">
        <v>132</v>
      </c>
      <c r="BM86" s="215" t="s">
        <v>79</v>
      </c>
    </row>
    <row r="87" s="2" customFormat="1">
      <c r="A87" s="38"/>
      <c r="B87" s="39"/>
      <c r="C87" s="40"/>
      <c r="D87" s="217" t="s">
        <v>134</v>
      </c>
      <c r="E87" s="40"/>
      <c r="F87" s="218" t="s">
        <v>757</v>
      </c>
      <c r="G87" s="40"/>
      <c r="H87" s="40"/>
      <c r="I87" s="219"/>
      <c r="J87" s="40"/>
      <c r="K87" s="40"/>
      <c r="L87" s="44"/>
      <c r="M87" s="220"/>
      <c r="N87" s="221"/>
      <c r="O87" s="84"/>
      <c r="P87" s="84"/>
      <c r="Q87" s="84"/>
      <c r="R87" s="84"/>
      <c r="S87" s="84"/>
      <c r="T87" s="85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T87" s="17" t="s">
        <v>134</v>
      </c>
      <c r="AU87" s="17" t="s">
        <v>79</v>
      </c>
    </row>
    <row r="88" s="12" customFormat="1" ht="22.8" customHeight="1">
      <c r="A88" s="12"/>
      <c r="B88" s="188"/>
      <c r="C88" s="189"/>
      <c r="D88" s="190" t="s">
        <v>68</v>
      </c>
      <c r="E88" s="202" t="s">
        <v>758</v>
      </c>
      <c r="F88" s="202" t="s">
        <v>759</v>
      </c>
      <c r="G88" s="189"/>
      <c r="H88" s="189"/>
      <c r="I88" s="192"/>
      <c r="J88" s="203">
        <f>BK88</f>
        <v>0</v>
      </c>
      <c r="K88" s="189"/>
      <c r="L88" s="194"/>
      <c r="M88" s="195"/>
      <c r="N88" s="196"/>
      <c r="O88" s="196"/>
      <c r="P88" s="197">
        <f>SUM(P89:P90)</f>
        <v>0</v>
      </c>
      <c r="Q88" s="196"/>
      <c r="R88" s="197">
        <f>SUM(R89:R90)</f>
        <v>0</v>
      </c>
      <c r="S88" s="196"/>
      <c r="T88" s="198">
        <f>SUM(T89:T90)</f>
        <v>0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199" t="s">
        <v>144</v>
      </c>
      <c r="AT88" s="200" t="s">
        <v>68</v>
      </c>
      <c r="AU88" s="200" t="s">
        <v>77</v>
      </c>
      <c r="AY88" s="199" t="s">
        <v>124</v>
      </c>
      <c r="BK88" s="201">
        <f>SUM(BK89:BK90)</f>
        <v>0</v>
      </c>
    </row>
    <row r="89" s="2" customFormat="1" ht="16.5" customHeight="1">
      <c r="A89" s="38"/>
      <c r="B89" s="39"/>
      <c r="C89" s="204" t="s">
        <v>79</v>
      </c>
      <c r="D89" s="204" t="s">
        <v>127</v>
      </c>
      <c r="E89" s="205" t="s">
        <v>760</v>
      </c>
      <c r="F89" s="206" t="s">
        <v>759</v>
      </c>
      <c r="G89" s="207" t="s">
        <v>756</v>
      </c>
      <c r="H89" s="208">
        <v>1</v>
      </c>
      <c r="I89" s="209"/>
      <c r="J89" s="210">
        <f>ROUND(I89*H89,2)</f>
        <v>0</v>
      </c>
      <c r="K89" s="206" t="s">
        <v>535</v>
      </c>
      <c r="L89" s="44"/>
      <c r="M89" s="211" t="s">
        <v>19</v>
      </c>
      <c r="N89" s="212" t="s">
        <v>40</v>
      </c>
      <c r="O89" s="84"/>
      <c r="P89" s="213">
        <f>O89*H89</f>
        <v>0</v>
      </c>
      <c r="Q89" s="213">
        <v>0</v>
      </c>
      <c r="R89" s="213">
        <f>Q89*H89</f>
        <v>0</v>
      </c>
      <c r="S89" s="213">
        <v>0</v>
      </c>
      <c r="T89" s="214">
        <f>S89*H89</f>
        <v>0</v>
      </c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R89" s="215" t="s">
        <v>132</v>
      </c>
      <c r="AT89" s="215" t="s">
        <v>127</v>
      </c>
      <c r="AU89" s="215" t="s">
        <v>79</v>
      </c>
      <c r="AY89" s="17" t="s">
        <v>124</v>
      </c>
      <c r="BE89" s="216">
        <f>IF(N89="základní",J89,0)</f>
        <v>0</v>
      </c>
      <c r="BF89" s="216">
        <f>IF(N89="snížená",J89,0)</f>
        <v>0</v>
      </c>
      <c r="BG89" s="216">
        <f>IF(N89="zákl. přenesená",J89,0)</f>
        <v>0</v>
      </c>
      <c r="BH89" s="216">
        <f>IF(N89="sníž. přenesená",J89,0)</f>
        <v>0</v>
      </c>
      <c r="BI89" s="216">
        <f>IF(N89="nulová",J89,0)</f>
        <v>0</v>
      </c>
      <c r="BJ89" s="17" t="s">
        <v>77</v>
      </c>
      <c r="BK89" s="216">
        <f>ROUND(I89*H89,2)</f>
        <v>0</v>
      </c>
      <c r="BL89" s="17" t="s">
        <v>132</v>
      </c>
      <c r="BM89" s="215" t="s">
        <v>132</v>
      </c>
    </row>
    <row r="90" s="2" customFormat="1">
      <c r="A90" s="38"/>
      <c r="B90" s="39"/>
      <c r="C90" s="40"/>
      <c r="D90" s="217" t="s">
        <v>134</v>
      </c>
      <c r="E90" s="40"/>
      <c r="F90" s="218" t="s">
        <v>761</v>
      </c>
      <c r="G90" s="40"/>
      <c r="H90" s="40"/>
      <c r="I90" s="219"/>
      <c r="J90" s="40"/>
      <c r="K90" s="40"/>
      <c r="L90" s="44"/>
      <c r="M90" s="220"/>
      <c r="N90" s="221"/>
      <c r="O90" s="84"/>
      <c r="P90" s="84"/>
      <c r="Q90" s="84"/>
      <c r="R90" s="84"/>
      <c r="S90" s="84"/>
      <c r="T90" s="85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T90" s="17" t="s">
        <v>134</v>
      </c>
      <c r="AU90" s="17" t="s">
        <v>79</v>
      </c>
    </row>
    <row r="91" s="12" customFormat="1" ht="22.8" customHeight="1">
      <c r="A91" s="12"/>
      <c r="B91" s="188"/>
      <c r="C91" s="189"/>
      <c r="D91" s="190" t="s">
        <v>68</v>
      </c>
      <c r="E91" s="202" t="s">
        <v>762</v>
      </c>
      <c r="F91" s="202" t="s">
        <v>763</v>
      </c>
      <c r="G91" s="189"/>
      <c r="H91" s="189"/>
      <c r="I91" s="192"/>
      <c r="J91" s="203">
        <f>BK91</f>
        <v>0</v>
      </c>
      <c r="K91" s="189"/>
      <c r="L91" s="194"/>
      <c r="M91" s="195"/>
      <c r="N91" s="196"/>
      <c r="O91" s="196"/>
      <c r="P91" s="197">
        <f>SUM(P92:P93)</f>
        <v>0</v>
      </c>
      <c r="Q91" s="196"/>
      <c r="R91" s="197">
        <f>SUM(R92:R93)</f>
        <v>0</v>
      </c>
      <c r="S91" s="196"/>
      <c r="T91" s="198">
        <f>SUM(T92:T93)</f>
        <v>0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199" t="s">
        <v>144</v>
      </c>
      <c r="AT91" s="200" t="s">
        <v>68</v>
      </c>
      <c r="AU91" s="200" t="s">
        <v>77</v>
      </c>
      <c r="AY91" s="199" t="s">
        <v>124</v>
      </c>
      <c r="BK91" s="201">
        <f>SUM(BK92:BK93)</f>
        <v>0</v>
      </c>
    </row>
    <row r="92" s="2" customFormat="1" ht="16.5" customHeight="1">
      <c r="A92" s="38"/>
      <c r="B92" s="39"/>
      <c r="C92" s="204" t="s">
        <v>166</v>
      </c>
      <c r="D92" s="204" t="s">
        <v>127</v>
      </c>
      <c r="E92" s="205" t="s">
        <v>764</v>
      </c>
      <c r="F92" s="206" t="s">
        <v>763</v>
      </c>
      <c r="G92" s="207" t="s">
        <v>756</v>
      </c>
      <c r="H92" s="208">
        <v>1</v>
      </c>
      <c r="I92" s="209"/>
      <c r="J92" s="210">
        <f>ROUND(I92*H92,2)</f>
        <v>0</v>
      </c>
      <c r="K92" s="206" t="s">
        <v>535</v>
      </c>
      <c r="L92" s="44"/>
      <c r="M92" s="211" t="s">
        <v>19</v>
      </c>
      <c r="N92" s="212" t="s">
        <v>40</v>
      </c>
      <c r="O92" s="84"/>
      <c r="P92" s="213">
        <f>O92*H92</f>
        <v>0</v>
      </c>
      <c r="Q92" s="213">
        <v>0</v>
      </c>
      <c r="R92" s="213">
        <f>Q92*H92</f>
        <v>0</v>
      </c>
      <c r="S92" s="213">
        <v>0</v>
      </c>
      <c r="T92" s="214">
        <f>S92*H92</f>
        <v>0</v>
      </c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R92" s="215" t="s">
        <v>132</v>
      </c>
      <c r="AT92" s="215" t="s">
        <v>127</v>
      </c>
      <c r="AU92" s="215" t="s">
        <v>79</v>
      </c>
      <c r="AY92" s="17" t="s">
        <v>124</v>
      </c>
      <c r="BE92" s="216">
        <f>IF(N92="základní",J92,0)</f>
        <v>0</v>
      </c>
      <c r="BF92" s="216">
        <f>IF(N92="snížená",J92,0)</f>
        <v>0</v>
      </c>
      <c r="BG92" s="216">
        <f>IF(N92="zákl. přenesená",J92,0)</f>
        <v>0</v>
      </c>
      <c r="BH92" s="216">
        <f>IF(N92="sníž. přenesená",J92,0)</f>
        <v>0</v>
      </c>
      <c r="BI92" s="216">
        <f>IF(N92="nulová",J92,0)</f>
        <v>0</v>
      </c>
      <c r="BJ92" s="17" t="s">
        <v>77</v>
      </c>
      <c r="BK92" s="216">
        <f>ROUND(I92*H92,2)</f>
        <v>0</v>
      </c>
      <c r="BL92" s="17" t="s">
        <v>132</v>
      </c>
      <c r="BM92" s="215" t="s">
        <v>169</v>
      </c>
    </row>
    <row r="93" s="2" customFormat="1">
      <c r="A93" s="38"/>
      <c r="B93" s="39"/>
      <c r="C93" s="40"/>
      <c r="D93" s="217" t="s">
        <v>134</v>
      </c>
      <c r="E93" s="40"/>
      <c r="F93" s="218" t="s">
        <v>765</v>
      </c>
      <c r="G93" s="40"/>
      <c r="H93" s="40"/>
      <c r="I93" s="219"/>
      <c r="J93" s="40"/>
      <c r="K93" s="40"/>
      <c r="L93" s="44"/>
      <c r="M93" s="265"/>
      <c r="N93" s="266"/>
      <c r="O93" s="267"/>
      <c r="P93" s="267"/>
      <c r="Q93" s="267"/>
      <c r="R93" s="267"/>
      <c r="S93" s="267"/>
      <c r="T93" s="26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T93" s="17" t="s">
        <v>134</v>
      </c>
      <c r="AU93" s="17" t="s">
        <v>79</v>
      </c>
    </row>
    <row r="94" s="2" customFormat="1" ht="6.96" customHeight="1">
      <c r="A94" s="38"/>
      <c r="B94" s="59"/>
      <c r="C94" s="60"/>
      <c r="D94" s="60"/>
      <c r="E94" s="60"/>
      <c r="F94" s="60"/>
      <c r="G94" s="60"/>
      <c r="H94" s="60"/>
      <c r="I94" s="60"/>
      <c r="J94" s="60"/>
      <c r="K94" s="60"/>
      <c r="L94" s="44"/>
      <c r="M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</sheetData>
  <sheetProtection sheet="1" autoFilter="0" formatColumns="0" formatRows="0" objects="1" scenarios="1" spinCount="100000" saltValue="u2IcRnSTLC3d3Ur+YhP2dHii7ceVGPjUsA/Vi2l1jn8g6XGRpF5apIFwuZuleD0tPxyMHP/OmDqhvepgQR1XZA==" hashValue="PJQnHi7CqBjuTsrj95hI4+U/SrrrfttHD1Q/YGUr7CrzTH3lYwwwoWHzSAreFXoy5DRuB4q9YJJFPQTv3bWEJg==" algorithmName="SHA-512" password="CC35"/>
  <autoFilter ref="C82:K93"/>
  <mergeCells count="9">
    <mergeCell ref="E7:H7"/>
    <mergeCell ref="E9:H9"/>
    <mergeCell ref="E18:H18"/>
    <mergeCell ref="E27:H27"/>
    <mergeCell ref="E48:H48"/>
    <mergeCell ref="E50:H50"/>
    <mergeCell ref="E73:H73"/>
    <mergeCell ref="E75:H75"/>
    <mergeCell ref="L2:V2"/>
  </mergeCells>
  <hyperlinks>
    <hyperlink ref="F87" r:id="rId1" display="https://podminky.urs.cz/item/CS_URS_2021_02/030001000"/>
    <hyperlink ref="F90" r:id="rId2" display="https://podminky.urs.cz/item/CS_URS_2021_02/060001000"/>
    <hyperlink ref="F93" r:id="rId3" display="https://podminky.urs.cz/item/CS_URS_2021_02/070001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4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2024-06-12T09:47:51Z</dcterms:created>
  <dcterms:modified xsi:type="dcterms:W3CDTF">2024-06-12T09:47:53Z</dcterms:modified>
</cp:coreProperties>
</file>